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545" tabRatio="772" activeTab="0"/>
  </bookViews>
  <sheets>
    <sheet name="итог протокол" sheetId="1" r:id="rId1"/>
    <sheet name="Список судей" sheetId="2" r:id="rId2"/>
    <sheet name="Сводная" sheetId="3" r:id="rId3"/>
    <sheet name="Тотмянин Н.А." sheetId="4" r:id="rId4"/>
    <sheet name="Смирнов В.В." sheetId="5" r:id="rId5"/>
    <sheet name="Примак Л.Н." sheetId="6" r:id="rId6"/>
    <sheet name="Колчанова Е.А." sheetId="7" r:id="rId7"/>
    <sheet name="Кузнецова Е.В." sheetId="8" r:id="rId8"/>
    <sheet name="Висков И.В." sheetId="9" r:id="rId9"/>
    <sheet name="Тимошенко Т.И." sheetId="10" r:id="rId10"/>
    <sheet name="Григорьев А.Г." sheetId="11" r:id="rId11"/>
  </sheets>
  <definedNames>
    <definedName name="_xlfn.AGGREGATE" hidden="1">#NAME?</definedName>
    <definedName name="_xlnm.Print_Area" localSheetId="0">'итог протокол'!$A$1:$M$40</definedName>
    <definedName name="_xlnm.Print_Area" localSheetId="1">'Список судей'!$A$1:$E$44</definedName>
  </definedNames>
  <calcPr fullCalcOnLoad="1"/>
</workbook>
</file>

<file path=xl/sharedStrings.xml><?xml version="1.0" encoding="utf-8"?>
<sst xmlns="http://schemas.openxmlformats.org/spreadsheetml/2006/main" count="570" uniqueCount="179">
  <si>
    <t>5Б</t>
  </si>
  <si>
    <t>г.р.</t>
  </si>
  <si>
    <t>КЛАСС ВЫСОТНО-ТЕХНИЧЕСКИЙ</t>
  </si>
  <si>
    <t>КМС</t>
  </si>
  <si>
    <t>5А</t>
  </si>
  <si>
    <t>Состав команды</t>
  </si>
  <si>
    <t>Тренер</t>
  </si>
  <si>
    <t>Вершина, маршрут восходения</t>
  </si>
  <si>
    <t>Кат. Сложн.</t>
  </si>
  <si>
    <t>Место</t>
  </si>
  <si>
    <t>Итоговый результат</t>
  </si>
  <si>
    <t>Балл за занятое место</t>
  </si>
  <si>
    <t>Итоговый балл</t>
  </si>
  <si>
    <t>Мастерские баллы высотно-технического класса</t>
  </si>
  <si>
    <t>Дата достижения вершины</t>
  </si>
  <si>
    <t>Доп. балл за восхо-ждение</t>
  </si>
  <si>
    <t>Сумма</t>
  </si>
  <si>
    <t>по левой части ЮВ ст</t>
  </si>
  <si>
    <t xml:space="preserve">Дата судейства: 28.11.2021г. </t>
  </si>
  <si>
    <t>Восхождения: 01.01.2021 - 17.11.2021 г., горные районы мира</t>
  </si>
  <si>
    <t>ЧЕМПИОНАТ ЮЖНОГО и СЕВЕРО-КАВКАЗСКОГО ФЕДЕРАЛЬНЫХ ОКРУГОВ ПО АЛЬПИНИЗМУ 2021 ГОДА</t>
  </si>
  <si>
    <t>Эйземан Кирилл Эмильевич</t>
  </si>
  <si>
    <t>Демидов Дмитрий Евгеньевич</t>
  </si>
  <si>
    <t>Васильев А.С.</t>
  </si>
  <si>
    <t>Цей-Лоам 3171 м</t>
  </si>
  <si>
    <t>Сапотницкий Юрий Григорьевич</t>
  </si>
  <si>
    <t>Кравченко Тимур Николаевич</t>
  </si>
  <si>
    <t>Пятницын А.А.</t>
  </si>
  <si>
    <t>Малый Кильсе-Бурун</t>
  </si>
  <si>
    <t>м-т Ю. Лишаева</t>
  </si>
  <si>
    <t>по маршруту Копье</t>
  </si>
  <si>
    <t>по маршруту Рыжий Угол</t>
  </si>
  <si>
    <t>м-т А. Ставницера</t>
  </si>
  <si>
    <t>Кравченко Инна Анатольевна</t>
  </si>
  <si>
    <t>Васильева Ирина Витальевна</t>
  </si>
  <si>
    <t>по центру Ю ст</t>
  </si>
  <si>
    <t>м-т Курочкина, 1983</t>
  </si>
  <si>
    <t>м-т Д. Аюшеева, 2017</t>
  </si>
  <si>
    <t>Орехова В.Т.</t>
  </si>
  <si>
    <t>Пушкарь Павел Николаевич</t>
  </si>
  <si>
    <t>Чикин Артем Борисович</t>
  </si>
  <si>
    <t>Леонтьева Евгения Андреевна</t>
  </si>
  <si>
    <t>Голобоков Максим Геннадьевич</t>
  </si>
  <si>
    <t>Коклин Дмитрий Александрович</t>
  </si>
  <si>
    <t>Рыжанов О.Н.</t>
  </si>
  <si>
    <t>Кирпич 3800 м</t>
  </si>
  <si>
    <t>по ромбу З ст</t>
  </si>
  <si>
    <t>м-т Ю. Манойлова, 1968</t>
  </si>
  <si>
    <t>Денисов Сергей Викторович</t>
  </si>
  <si>
    <t>Жуков Константин Сергеевич</t>
  </si>
  <si>
    <t>Денисов С.В.</t>
  </si>
  <si>
    <t>Форосский Кант</t>
  </si>
  <si>
    <t>Далар 3988 м</t>
  </si>
  <si>
    <t>по СВ ребру</t>
  </si>
  <si>
    <t>м-т В. Степанова, 1962</t>
  </si>
  <si>
    <t>Мезин Даниил Олегович</t>
  </si>
  <si>
    <t>Иванов Алексей Николаевич</t>
  </si>
  <si>
    <t>Каталевская Марина Александровна</t>
  </si>
  <si>
    <t>Иванов А.Н.</t>
  </si>
  <si>
    <t>Замок 3878 м</t>
  </si>
  <si>
    <t>по С кф</t>
  </si>
  <si>
    <t>м-т С. Калинкина, 1939</t>
  </si>
  <si>
    <t xml:space="preserve">Беседин Роман Александрович </t>
  </si>
  <si>
    <t xml:space="preserve">Гордый Юрий Петрович </t>
  </si>
  <si>
    <t xml:space="preserve">Кульков Анатолий Альбертович </t>
  </si>
  <si>
    <t>Енин В.И.</t>
  </si>
  <si>
    <t>по маршруту Кант по канту</t>
  </si>
  <si>
    <t>Щекинова Татьяна Викторовна</t>
  </si>
  <si>
    <t>Антонов Юрий Романович</t>
  </si>
  <si>
    <t>Данилкина Анна Сергеевна</t>
  </si>
  <si>
    <t>не соверш.</t>
  </si>
  <si>
    <t>Класс высотно-технический</t>
  </si>
  <si>
    <t>Техническая сложность и трудоемкость маршрута, дата достижения вершины (используется при равенстве баллов)</t>
  </si>
  <si>
    <t>№№</t>
  </si>
  <si>
    <t>Состав участников</t>
  </si>
  <si>
    <t>Катег. сложн.</t>
  </si>
  <si>
    <t>Вершина</t>
  </si>
  <si>
    <t>Маршрут</t>
  </si>
  <si>
    <t>Тотмянин</t>
  </si>
  <si>
    <t>Кол-во судей</t>
  </si>
  <si>
    <t>Max</t>
  </si>
  <si>
    <t>Min</t>
  </si>
  <si>
    <t>Сумма всего</t>
  </si>
  <si>
    <t>Результат</t>
  </si>
  <si>
    <t>Примечание</t>
  </si>
  <si>
    <t>Рез-т</t>
  </si>
  <si>
    <t>Дата восх.</t>
  </si>
  <si>
    <t>Карточка судьи Тотмянин Н.А.</t>
  </si>
  <si>
    <t>Спортивное звание/разряд: ЗМС</t>
  </si>
  <si>
    <t>Судейская категория: СС1К</t>
  </si>
  <si>
    <t xml:space="preserve">Техническая сложность и трудоемкость маршрута </t>
  </si>
  <si>
    <t>Метео условия и сост. Рельефа</t>
  </si>
  <si>
    <t>Степень освоенности</t>
  </si>
  <si>
    <t>Темп набора высоты</t>
  </si>
  <si>
    <t>Стиль команды</t>
  </si>
  <si>
    <t>Доп. Характеристики</t>
  </si>
  <si>
    <t>Всего баллов</t>
  </si>
  <si>
    <t>Сапотницкий Юрий Григорьевич
Кравченко Тимур Николаевич</t>
  </si>
  <si>
    <t>Кравченко Инна Анатольевна
Васильева Ирина Витальевна</t>
  </si>
  <si>
    <t>Пушкарь Павел Николаевич
Лисин А.А.</t>
  </si>
  <si>
    <t>Чикин Артем Борисович
Леонтьева Евгения Андреевна
Голобоков Максим Геннадьевич
Коклин Дмитрий Александрович</t>
  </si>
  <si>
    <t>Денисов Сергей Викторович
Жуков Константин Сергеевич</t>
  </si>
  <si>
    <t>Мезин Даниил Олегович
Иванов Алексей Николаевич
Каталевская Марина Александровна</t>
  </si>
  <si>
    <t xml:space="preserve">Беседин Роман Александрович
Гордый Юрий Петрович
Кульков Анатолий Альбертович </t>
  </si>
  <si>
    <t>Эйземан Кирилл Эмильевич
Демидов Дмитрий Евгеньевич</t>
  </si>
  <si>
    <t>28.11.2021 Санкт-Петербург</t>
  </si>
  <si>
    <t>Подпись_______________________</t>
  </si>
  <si>
    <t>Карточка судьи Смирнов В.В.</t>
  </si>
  <si>
    <t>Карточка судьи Примак Л.Н.</t>
  </si>
  <si>
    <t>Спортивное звание/разряд: МС</t>
  </si>
  <si>
    <t>Карточка судьи Колчанова Е.А.</t>
  </si>
  <si>
    <t>Спортивное звание/разряд: 1</t>
  </si>
  <si>
    <t>Карточка судьи Кузнецова Е.В.</t>
  </si>
  <si>
    <t>Судейская категория: ССВК</t>
  </si>
  <si>
    <t>Карточка судьи Тимошенко Т.И.</t>
  </si>
  <si>
    <t>Смирнов</t>
  </si>
  <si>
    <t>Примак</t>
  </si>
  <si>
    <t>Колчанова</t>
  </si>
  <si>
    <t>Кузнецова</t>
  </si>
  <si>
    <t>Тимошенко</t>
  </si>
  <si>
    <t>Григорьев</t>
  </si>
  <si>
    <t>Судейская категория: СС2К</t>
  </si>
  <si>
    <t>Карточка судьи Григорьев А.Г.</t>
  </si>
  <si>
    <t>Судейская категория: СС3К</t>
  </si>
  <si>
    <t xml:space="preserve">Малый Кильсе-Бурун </t>
  </si>
  <si>
    <t>Малый Кильсе-Бурун 638 м</t>
  </si>
  <si>
    <t>Форосский Кант 660 м</t>
  </si>
  <si>
    <t>Главный судья Колчанов Е.В. (ССВК)</t>
  </si>
  <si>
    <t>Главный секретарь Кондратович Х.Д. (ССВК)</t>
  </si>
  <si>
    <t>Пушкарь Павел Николаевич
Лисин Александр Александрович</t>
  </si>
  <si>
    <t>Лисин Александр Александрович</t>
  </si>
  <si>
    <t>Висков</t>
  </si>
  <si>
    <t>Карточка судьи Висков И.В.</t>
  </si>
  <si>
    <t>1</t>
  </si>
  <si>
    <t>2</t>
  </si>
  <si>
    <t>3</t>
  </si>
  <si>
    <t>4</t>
  </si>
  <si>
    <t>5</t>
  </si>
  <si>
    <t>6</t>
  </si>
  <si>
    <t>7</t>
  </si>
  <si>
    <t>8</t>
  </si>
  <si>
    <t>Состав судейской коллегии</t>
  </si>
  <si>
    <t>№</t>
  </si>
  <si>
    <t>ФИО</t>
  </si>
  <si>
    <t>Год рождения</t>
  </si>
  <si>
    <t>Категория</t>
  </si>
  <si>
    <t>Должность</t>
  </si>
  <si>
    <t>Колчанов Евгений Владимирович</t>
  </si>
  <si>
    <t>ССВК</t>
  </si>
  <si>
    <t>Главный судья</t>
  </si>
  <si>
    <t>Тотмянин Николай Анатольевич</t>
  </si>
  <si>
    <t>СС1К</t>
  </si>
  <si>
    <t>Зам гл. судьи по виду</t>
  </si>
  <si>
    <t>Кондратович Хаким Дауранбекович</t>
  </si>
  <si>
    <t>Главный секретарь</t>
  </si>
  <si>
    <t>Смирнов Виктор Валерьевич</t>
  </si>
  <si>
    <t>Судья по технике</t>
  </si>
  <si>
    <t>Примак Леонид Николаевич</t>
  </si>
  <si>
    <t>Висков Игорь Владимирович</t>
  </si>
  <si>
    <t>Кузнецова Елена Валентиновна</t>
  </si>
  <si>
    <t>Тимошенко Татьяна Ивановна</t>
  </si>
  <si>
    <t>Колчанова Елена Александровна</t>
  </si>
  <si>
    <t>СС2К</t>
  </si>
  <si>
    <t>Григорьев Александр Геннадьевич</t>
  </si>
  <si>
    <t>СС3К</t>
  </si>
  <si>
    <t>Краснов Дмитрий Юрьевич</t>
  </si>
  <si>
    <t>Секретарь</t>
  </si>
  <si>
    <t xml:space="preserve">Главный судья </t>
  </si>
  <si>
    <t>Колчанов Е.В. (ССВК)</t>
  </si>
  <si>
    <t>ЧЕМПИОНАТ ЮЖНОГО и СЕВЕРО-КАВКАЗСКОГО</t>
  </si>
  <si>
    <t>ФЕДЕРАЛЬНЫХ ОКРУГОВ ПО АЛЬПИНИЗМУ 2021 ГОДА</t>
  </si>
  <si>
    <t>Кондратович Х.Д. (ССВК)</t>
  </si>
  <si>
    <t>Субъект РФ</t>
  </si>
  <si>
    <t>Ростовская обл.</t>
  </si>
  <si>
    <t>Нижегородская обл.</t>
  </si>
  <si>
    <t>Ставропольский край</t>
  </si>
  <si>
    <t>Республика Северная Осетия - Алания</t>
  </si>
  <si>
    <t>Сп.
р-д</t>
  </si>
  <si>
    <t>предварительный протокол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</si>
</sst>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₽_-;\-* #,##0\ _₽_-;_-* &quot;-&quot;??\ _₽_-;_-@_-"/>
    <numFmt numFmtId="175" formatCode="_-* #,##0.000\ _₽_-;\-* #,##0.000\ _₽_-;_-* &quot;-&quot;??\ _₽_-;_-@_-"/>
    <numFmt numFmtId="176" formatCode="_-* #,##0.000\ _₽_-;\-* #,##0.000\ _₽_-;_-* &quot;-&quot;???\ _₽_-;_-@_-"/>
    <numFmt numFmtId="177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8"/>
      <color indexed="8"/>
      <name val="Calibri"/>
      <family val="2"/>
    </font>
    <font>
      <sz val="8"/>
      <name val="Calibri"/>
      <family val="2"/>
    </font>
    <font>
      <sz val="12"/>
      <name val="Calibri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Calibri"/>
      <family val="2"/>
    </font>
    <font>
      <sz val="14"/>
      <color indexed="8"/>
      <name val="Times New Roman"/>
      <family val="1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8"/>
      <color theme="1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9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8" fillId="0" borderId="0" xfId="0" applyFont="1" applyAlignment="1">
      <alignment/>
    </xf>
    <xf numFmtId="49" fontId="6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9" fontId="6" fillId="0" borderId="14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49" fillId="0" borderId="11" xfId="0" applyFont="1" applyFill="1" applyBorder="1" applyAlignment="1">
      <alignment horizontal="center"/>
    </xf>
    <xf numFmtId="0" fontId="49" fillId="0" borderId="10" xfId="0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wrapText="1"/>
    </xf>
    <xf numFmtId="0" fontId="50" fillId="0" borderId="11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 vertical="center" wrapText="1"/>
    </xf>
    <xf numFmtId="14" fontId="49" fillId="0" borderId="12" xfId="0" applyNumberFormat="1" applyFont="1" applyFill="1" applyBorder="1" applyAlignment="1">
      <alignment horizontal="center"/>
    </xf>
    <xf numFmtId="0" fontId="49" fillId="0" borderId="18" xfId="0" applyFont="1" applyFill="1" applyBorder="1" applyAlignment="1">
      <alignment horizontal="center"/>
    </xf>
    <xf numFmtId="14" fontId="49" fillId="0" borderId="13" xfId="0" applyNumberFormat="1" applyFont="1" applyFill="1" applyBorder="1" applyAlignment="1">
      <alignment horizontal="center"/>
    </xf>
    <xf numFmtId="0" fontId="49" fillId="0" borderId="15" xfId="0" applyFont="1" applyFill="1" applyBorder="1" applyAlignment="1">
      <alignment horizontal="center"/>
    </xf>
    <xf numFmtId="14" fontId="49" fillId="0" borderId="16" xfId="0" applyNumberFormat="1" applyFont="1" applyFill="1" applyBorder="1" applyAlignment="1">
      <alignment horizontal="center"/>
    </xf>
    <xf numFmtId="0" fontId="49" fillId="0" borderId="17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14" fontId="10" fillId="0" borderId="13" xfId="0" applyNumberFormat="1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14" fontId="49" fillId="0" borderId="0" xfId="0" applyNumberFormat="1" applyFont="1" applyFill="1" applyBorder="1" applyAlignment="1">
      <alignment horizontal="center"/>
    </xf>
    <xf numFmtId="14" fontId="49" fillId="0" borderId="20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/>
    </xf>
    <xf numFmtId="0" fontId="49" fillId="0" borderId="12" xfId="0" applyFont="1" applyFill="1" applyBorder="1" applyAlignment="1">
      <alignment horizontal="center" wrapText="1"/>
    </xf>
    <xf numFmtId="0" fontId="49" fillId="0" borderId="10" xfId="0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/>
    </xf>
    <xf numFmtId="0" fontId="49" fillId="0" borderId="12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left"/>
    </xf>
    <xf numFmtId="0" fontId="51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wrapText="1"/>
    </xf>
    <xf numFmtId="0" fontId="49" fillId="0" borderId="12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0" fontId="51" fillId="0" borderId="21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vertical="center" textRotation="90" wrapText="1"/>
    </xf>
    <xf numFmtId="0" fontId="39" fillId="0" borderId="21" xfId="0" applyFont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165" fontId="49" fillId="0" borderId="21" xfId="60" applyFont="1" applyFill="1" applyBorder="1" applyAlignment="1">
      <alignment horizontal="center" vertical="center"/>
    </xf>
    <xf numFmtId="165" fontId="49" fillId="0" borderId="21" xfId="60" applyFont="1" applyFill="1" applyBorder="1" applyAlignment="1">
      <alignment horizontal="center" vertical="center" wrapText="1"/>
    </xf>
    <xf numFmtId="174" fontId="49" fillId="0" borderId="21" xfId="60" applyNumberFormat="1" applyFont="1" applyFill="1" applyBorder="1" applyAlignment="1">
      <alignment horizontal="center" vertical="center"/>
    </xf>
    <xf numFmtId="49" fontId="51" fillId="0" borderId="21" xfId="6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176" fontId="0" fillId="0" borderId="0" xfId="0" applyNumberFormat="1" applyAlignment="1">
      <alignment/>
    </xf>
    <xf numFmtId="0" fontId="54" fillId="0" borderId="0" xfId="0" applyFont="1" applyAlignment="1">
      <alignment horizontal="center" vertical="center"/>
    </xf>
    <xf numFmtId="0" fontId="51" fillId="0" borderId="22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/>
    </xf>
    <xf numFmtId="0" fontId="49" fillId="33" borderId="22" xfId="0" applyFont="1" applyFill="1" applyBorder="1" applyAlignment="1">
      <alignment vertical="center" wrapText="1"/>
    </xf>
    <xf numFmtId="0" fontId="49" fillId="33" borderId="21" xfId="0" applyFont="1" applyFill="1" applyBorder="1" applyAlignment="1">
      <alignment horizontal="center" vertical="center"/>
    </xf>
    <xf numFmtId="0" fontId="49" fillId="33" borderId="21" xfId="0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 wrapText="1"/>
    </xf>
    <xf numFmtId="0" fontId="48" fillId="0" borderId="21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0" xfId="0" applyFont="1" applyAlignment="1">
      <alignment vertical="center"/>
    </xf>
    <xf numFmtId="2" fontId="1" fillId="0" borderId="10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2" fontId="11" fillId="0" borderId="11" xfId="0" applyNumberFormat="1" applyFont="1" applyFill="1" applyBorder="1" applyAlignment="1">
      <alignment horizontal="center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20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2" fontId="48" fillId="0" borderId="21" xfId="60" applyNumberFormat="1" applyFont="1" applyBorder="1" applyAlignment="1">
      <alignment horizontal="center" vertical="center"/>
    </xf>
    <xf numFmtId="2" fontId="48" fillId="0" borderId="21" xfId="60" applyNumberFormat="1" applyFont="1" applyBorder="1" applyAlignment="1">
      <alignment horizontal="center" vertical="center" wrapText="1"/>
    </xf>
    <xf numFmtId="2" fontId="48" fillId="0" borderId="21" xfId="60" applyNumberFormat="1" applyFont="1" applyFill="1" applyBorder="1" applyAlignment="1">
      <alignment horizontal="center" vertical="center"/>
    </xf>
    <xf numFmtId="2" fontId="48" fillId="0" borderId="21" xfId="60" applyNumberFormat="1" applyFont="1" applyFill="1" applyBorder="1" applyAlignment="1">
      <alignment horizontal="center" vertical="center" wrapText="1"/>
    </xf>
    <xf numFmtId="1" fontId="29" fillId="0" borderId="12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1" fontId="29" fillId="0" borderId="11" xfId="0" applyNumberFormat="1" applyFont="1" applyFill="1" applyBorder="1" applyAlignment="1">
      <alignment horizontal="center"/>
    </xf>
    <xf numFmtId="0" fontId="49" fillId="0" borderId="21" xfId="0" applyFont="1" applyBorder="1" applyAlignment="1">
      <alignment horizontal="center"/>
    </xf>
    <xf numFmtId="0" fontId="49" fillId="0" borderId="21" xfId="0" applyFont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center"/>
    </xf>
    <xf numFmtId="0" fontId="51" fillId="0" borderId="0" xfId="0" applyFont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/>
    </xf>
    <xf numFmtId="0" fontId="48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 wrapText="1"/>
    </xf>
    <xf numFmtId="49" fontId="5" fillId="0" borderId="23" xfId="0" applyNumberFormat="1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14" fontId="49" fillId="0" borderId="16" xfId="0" applyNumberFormat="1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50" fillId="0" borderId="21" xfId="0" applyFont="1" applyBorder="1" applyAlignment="1">
      <alignment horizontal="center" vertical="center"/>
    </xf>
    <xf numFmtId="0" fontId="55" fillId="33" borderId="21" xfId="0" applyFont="1" applyFill="1" applyBorder="1" applyAlignment="1">
      <alignment horizontal="left" vertical="center" wrapText="1"/>
    </xf>
    <xf numFmtId="0" fontId="55" fillId="33" borderId="22" xfId="0" applyFont="1" applyFill="1" applyBorder="1" applyAlignment="1">
      <alignment horizontal="left" vertical="center" wrapText="1"/>
    </xf>
    <xf numFmtId="0" fontId="55" fillId="33" borderId="24" xfId="0" applyFont="1" applyFill="1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Финансовый 2" xfId="60"/>
    <cellStyle name="Хороший" xfId="61"/>
  </cellStyles>
  <dxfs count="21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40"/>
  <sheetViews>
    <sheetView tabSelected="1" zoomScale="80" zoomScaleNormal="80" workbookViewId="0" topLeftCell="A1">
      <selection activeCell="F9" sqref="F9"/>
    </sheetView>
  </sheetViews>
  <sheetFormatPr defaultColWidth="8.8515625" defaultRowHeight="15"/>
  <cols>
    <col min="1" max="1" width="7.00390625" style="0" customWidth="1"/>
    <col min="2" max="2" width="22.00390625" style="0" customWidth="1"/>
    <col min="3" max="3" width="35.57421875" style="29" customWidth="1"/>
    <col min="4" max="4" width="6.00390625" style="16" customWidth="1"/>
    <col min="5" max="5" width="5.57421875" style="0" customWidth="1"/>
    <col min="6" max="6" width="15.421875" style="41" customWidth="1"/>
    <col min="7" max="7" width="29.8515625" style="41" customWidth="1"/>
    <col min="8" max="8" width="13.140625" style="16" customWidth="1"/>
    <col min="9" max="9" width="8.8515625" style="0" customWidth="1"/>
    <col min="10" max="10" width="10.8515625" style="0" customWidth="1"/>
    <col min="11" max="11" width="11.421875" style="0" customWidth="1"/>
    <col min="12" max="12" width="11.421875" style="16" customWidth="1"/>
    <col min="13" max="13" width="11.421875" style="41" customWidth="1"/>
  </cols>
  <sheetData>
    <row r="1" spans="1:13" s="9" customFormat="1" ht="18" customHeight="1">
      <c r="A1" s="206" t="s">
        <v>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</row>
    <row r="2" spans="1:13" s="9" customFormat="1" ht="18" customHeight="1">
      <c r="A2" s="216" t="s">
        <v>178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3" s="9" customFormat="1" ht="18" customHeight="1">
      <c r="A3" s="216" t="s">
        <v>2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s="9" customFormat="1" ht="21" customHeight="1">
      <c r="A4" s="87" t="s">
        <v>19</v>
      </c>
      <c r="B4" s="85"/>
      <c r="C4" s="87"/>
      <c r="D4" s="85"/>
      <c r="E4" s="85"/>
      <c r="F4" s="85"/>
      <c r="G4" s="85"/>
      <c r="H4" s="85"/>
      <c r="I4" s="85"/>
      <c r="J4" s="85"/>
      <c r="K4" s="85"/>
      <c r="L4" s="85"/>
      <c r="M4" s="86" t="s">
        <v>18</v>
      </c>
    </row>
    <row r="5" spans="1:13" s="17" customFormat="1" ht="44.25" customHeight="1">
      <c r="A5" s="197" t="s">
        <v>9</v>
      </c>
      <c r="B5" s="197" t="s">
        <v>172</v>
      </c>
      <c r="C5" s="197" t="s">
        <v>5</v>
      </c>
      <c r="D5" s="218" t="s">
        <v>1</v>
      </c>
      <c r="E5" s="204" t="s">
        <v>177</v>
      </c>
      <c r="F5" s="197" t="s">
        <v>6</v>
      </c>
      <c r="G5" s="199" t="s">
        <v>7</v>
      </c>
      <c r="H5" s="199" t="s">
        <v>14</v>
      </c>
      <c r="I5" s="199" t="s">
        <v>8</v>
      </c>
      <c r="J5" s="199" t="s">
        <v>10</v>
      </c>
      <c r="K5" s="213" t="s">
        <v>13</v>
      </c>
      <c r="L5" s="214"/>
      <c r="M5" s="215"/>
    </row>
    <row r="6" spans="1:13" s="17" customFormat="1" ht="46.5" customHeight="1">
      <c r="A6" s="198"/>
      <c r="B6" s="198"/>
      <c r="C6" s="198"/>
      <c r="D6" s="219"/>
      <c r="E6" s="205"/>
      <c r="F6" s="198"/>
      <c r="G6" s="200"/>
      <c r="H6" s="200"/>
      <c r="I6" s="200"/>
      <c r="J6" s="200"/>
      <c r="K6" s="62" t="s">
        <v>11</v>
      </c>
      <c r="L6" s="62" t="s">
        <v>15</v>
      </c>
      <c r="M6" s="74" t="s">
        <v>12</v>
      </c>
    </row>
    <row r="7" spans="1:13" s="4" customFormat="1" ht="18" customHeight="1">
      <c r="A7" s="210">
        <v>1</v>
      </c>
      <c r="B7" s="160" t="s">
        <v>173</v>
      </c>
      <c r="C7" s="88" t="s">
        <v>39</v>
      </c>
      <c r="D7" s="179">
        <v>1989</v>
      </c>
      <c r="E7" s="15">
        <v>1</v>
      </c>
      <c r="F7" s="100" t="s">
        <v>38</v>
      </c>
      <c r="G7" s="49" t="s">
        <v>24</v>
      </c>
      <c r="H7" s="3"/>
      <c r="I7" s="43"/>
      <c r="J7" s="10"/>
      <c r="K7" s="58">
        <v>5</v>
      </c>
      <c r="L7" s="58">
        <v>2</v>
      </c>
      <c r="M7" s="167">
        <f>K7+L7</f>
        <v>7</v>
      </c>
    </row>
    <row r="8" spans="1:13" s="4" customFormat="1" ht="18" customHeight="1">
      <c r="A8" s="211"/>
      <c r="B8" s="161" t="s">
        <v>174</v>
      </c>
      <c r="C8" s="89" t="s">
        <v>130</v>
      </c>
      <c r="D8" s="180">
        <v>1985</v>
      </c>
      <c r="E8" s="5">
        <v>2</v>
      </c>
      <c r="F8" s="56"/>
      <c r="G8" s="79" t="s">
        <v>35</v>
      </c>
      <c r="H8" s="63">
        <v>44496</v>
      </c>
      <c r="I8" s="46" t="s">
        <v>0</v>
      </c>
      <c r="J8" s="84">
        <f>Сводная!R6</f>
        <v>4.408333333333332</v>
      </c>
      <c r="K8" s="59">
        <v>5</v>
      </c>
      <c r="L8" s="59">
        <v>2</v>
      </c>
      <c r="M8" s="167">
        <f>K8+L8</f>
        <v>7</v>
      </c>
    </row>
    <row r="9" spans="1:13" s="4" customFormat="1" ht="18" customHeight="1">
      <c r="A9" s="212"/>
      <c r="B9" s="162"/>
      <c r="C9" s="90"/>
      <c r="D9" s="76"/>
      <c r="E9" s="7"/>
      <c r="F9" s="53"/>
      <c r="G9" s="80" t="s">
        <v>36</v>
      </c>
      <c r="H9" s="25"/>
      <c r="I9" s="45"/>
      <c r="J9" s="148"/>
      <c r="K9" s="60"/>
      <c r="L9" s="60"/>
      <c r="M9" s="168"/>
    </row>
    <row r="10" spans="1:13" s="2" customFormat="1" ht="18" customHeight="1">
      <c r="A10" s="207">
        <v>2</v>
      </c>
      <c r="B10" s="201" t="s">
        <v>175</v>
      </c>
      <c r="C10" s="94" t="s">
        <v>48</v>
      </c>
      <c r="D10" s="182">
        <v>1987</v>
      </c>
      <c r="E10" s="21">
        <v>1</v>
      </c>
      <c r="F10" s="103" t="s">
        <v>50</v>
      </c>
      <c r="G10" s="49" t="s">
        <v>45</v>
      </c>
      <c r="H10" s="66"/>
      <c r="I10" s="12"/>
      <c r="J10" s="149"/>
      <c r="K10" s="58">
        <v>4</v>
      </c>
      <c r="L10" s="58">
        <v>2</v>
      </c>
      <c r="M10" s="169">
        <f>K10+L10</f>
        <v>6</v>
      </c>
    </row>
    <row r="11" spans="1:13" s="2" customFormat="1" ht="18" customHeight="1">
      <c r="A11" s="208"/>
      <c r="B11" s="202"/>
      <c r="C11" s="92" t="s">
        <v>49</v>
      </c>
      <c r="D11" s="181">
        <v>1987</v>
      </c>
      <c r="E11" s="31">
        <v>1</v>
      </c>
      <c r="F11" s="101"/>
      <c r="G11" s="79" t="s">
        <v>46</v>
      </c>
      <c r="H11" s="67">
        <v>44419</v>
      </c>
      <c r="I11" s="38" t="s">
        <v>0</v>
      </c>
      <c r="J11" s="84">
        <f>Сводная!R7</f>
        <v>4.116666666666666</v>
      </c>
      <c r="K11" s="59">
        <v>4</v>
      </c>
      <c r="L11" s="59">
        <v>2</v>
      </c>
      <c r="M11" s="167">
        <f>K11+L11</f>
        <v>6</v>
      </c>
    </row>
    <row r="12" spans="1:13" s="2" customFormat="1" ht="18" customHeight="1">
      <c r="A12" s="208"/>
      <c r="B12" s="203"/>
      <c r="C12" s="92"/>
      <c r="D12" s="26"/>
      <c r="E12" s="31"/>
      <c r="F12" s="104"/>
      <c r="G12" s="77" t="s">
        <v>47</v>
      </c>
      <c r="H12" s="22"/>
      <c r="I12" s="13"/>
      <c r="J12" s="152"/>
      <c r="K12" s="60"/>
      <c r="L12" s="60"/>
      <c r="M12" s="168"/>
    </row>
    <row r="13" spans="1:13" s="4" customFormat="1" ht="18" customHeight="1">
      <c r="A13" s="207">
        <v>3</v>
      </c>
      <c r="B13" s="201" t="s">
        <v>175</v>
      </c>
      <c r="C13" s="95" t="s">
        <v>55</v>
      </c>
      <c r="D13" s="194">
        <v>1997</v>
      </c>
      <c r="E13" s="15">
        <v>1</v>
      </c>
      <c r="F13" s="24" t="s">
        <v>58</v>
      </c>
      <c r="G13" s="50" t="s">
        <v>52</v>
      </c>
      <c r="H13" s="24"/>
      <c r="I13" s="43"/>
      <c r="J13" s="149"/>
      <c r="K13" s="58">
        <v>3</v>
      </c>
      <c r="L13" s="58">
        <v>1</v>
      </c>
      <c r="M13" s="169">
        <f aca="true" t="shared" si="0" ref="M13:M20">K13+L13</f>
        <v>4</v>
      </c>
    </row>
    <row r="14" spans="1:13" s="4" customFormat="1" ht="18" customHeight="1">
      <c r="A14" s="208"/>
      <c r="B14" s="202"/>
      <c r="C14" s="96" t="s">
        <v>56</v>
      </c>
      <c r="D14" s="193">
        <v>1984</v>
      </c>
      <c r="E14" s="5">
        <v>1</v>
      </c>
      <c r="F14" s="56"/>
      <c r="G14" s="82" t="s">
        <v>53</v>
      </c>
      <c r="H14" s="70">
        <v>44417</v>
      </c>
      <c r="I14" s="46" t="s">
        <v>0</v>
      </c>
      <c r="J14" s="84">
        <f>Сводная!R8</f>
        <v>3.9250000000000007</v>
      </c>
      <c r="K14" s="59">
        <v>3</v>
      </c>
      <c r="L14" s="59">
        <v>1</v>
      </c>
      <c r="M14" s="167">
        <f t="shared" si="0"/>
        <v>4</v>
      </c>
    </row>
    <row r="15" spans="1:13" s="4" customFormat="1" ht="18" customHeight="1">
      <c r="A15" s="208"/>
      <c r="B15" s="203"/>
      <c r="C15" s="96" t="s">
        <v>57</v>
      </c>
      <c r="D15" s="195">
        <v>1990</v>
      </c>
      <c r="E15" s="14">
        <v>1</v>
      </c>
      <c r="F15" s="56"/>
      <c r="G15" s="82" t="s">
        <v>54</v>
      </c>
      <c r="H15" s="63"/>
      <c r="I15" s="44"/>
      <c r="J15" s="84"/>
      <c r="K15" s="60">
        <v>3</v>
      </c>
      <c r="L15" s="60">
        <v>1</v>
      </c>
      <c r="M15" s="168">
        <f t="shared" si="0"/>
        <v>4</v>
      </c>
    </row>
    <row r="16" spans="1:13" s="2" customFormat="1" ht="18" customHeight="1">
      <c r="A16" s="207">
        <v>4</v>
      </c>
      <c r="B16" s="201" t="s">
        <v>176</v>
      </c>
      <c r="C16" s="91" t="s">
        <v>40</v>
      </c>
      <c r="D16" s="177">
        <v>1992</v>
      </c>
      <c r="E16" s="15">
        <v>2</v>
      </c>
      <c r="F16" s="110" t="s">
        <v>44</v>
      </c>
      <c r="G16" s="49" t="s">
        <v>24</v>
      </c>
      <c r="H16" s="66"/>
      <c r="I16" s="43"/>
      <c r="J16" s="149"/>
      <c r="K16" s="58">
        <v>2</v>
      </c>
      <c r="L16" s="58">
        <v>1</v>
      </c>
      <c r="M16" s="169">
        <f t="shared" si="0"/>
        <v>3</v>
      </c>
    </row>
    <row r="17" spans="1:13" s="2" customFormat="1" ht="18" customHeight="1">
      <c r="A17" s="208"/>
      <c r="B17" s="202"/>
      <c r="C17" s="92" t="s">
        <v>41</v>
      </c>
      <c r="D17" s="176">
        <v>1989</v>
      </c>
      <c r="E17" s="5">
        <v>2</v>
      </c>
      <c r="F17" s="30"/>
      <c r="G17" s="79" t="s">
        <v>35</v>
      </c>
      <c r="H17" s="221">
        <v>44509</v>
      </c>
      <c r="I17" s="220" t="s">
        <v>0</v>
      </c>
      <c r="J17" s="217">
        <f>Сводная!R9</f>
        <v>3.733333333333334</v>
      </c>
      <c r="K17" s="59">
        <v>2</v>
      </c>
      <c r="L17" s="59">
        <v>1</v>
      </c>
      <c r="M17" s="167">
        <f t="shared" si="0"/>
        <v>3</v>
      </c>
    </row>
    <row r="18" spans="1:13" s="2" customFormat="1" ht="18" customHeight="1">
      <c r="A18" s="208"/>
      <c r="B18" s="202"/>
      <c r="C18" s="92" t="s">
        <v>42</v>
      </c>
      <c r="D18" s="176">
        <v>1986</v>
      </c>
      <c r="E18" s="5">
        <v>1</v>
      </c>
      <c r="F18" s="30"/>
      <c r="G18" s="79" t="s">
        <v>36</v>
      </c>
      <c r="H18" s="221"/>
      <c r="I18" s="220"/>
      <c r="J18" s="217"/>
      <c r="K18" s="59">
        <v>2</v>
      </c>
      <c r="L18" s="59">
        <v>1</v>
      </c>
      <c r="M18" s="167">
        <f t="shared" si="0"/>
        <v>3</v>
      </c>
    </row>
    <row r="19" spans="1:13" s="2" customFormat="1" ht="18" customHeight="1">
      <c r="A19" s="209"/>
      <c r="B19" s="203"/>
      <c r="C19" s="93" t="s">
        <v>43</v>
      </c>
      <c r="D19" s="178">
        <v>1977</v>
      </c>
      <c r="E19" s="14">
        <v>2</v>
      </c>
      <c r="F19" s="111"/>
      <c r="G19" s="1"/>
      <c r="H19" s="68"/>
      <c r="I19" s="47"/>
      <c r="J19" s="151"/>
      <c r="K19" s="60">
        <v>2</v>
      </c>
      <c r="L19" s="60">
        <v>1</v>
      </c>
      <c r="M19" s="168">
        <f t="shared" si="0"/>
        <v>3</v>
      </c>
    </row>
    <row r="20" spans="1:13" s="4" customFormat="1" ht="18" customHeight="1">
      <c r="A20" s="210">
        <v>5</v>
      </c>
      <c r="B20" s="201" t="s">
        <v>173</v>
      </c>
      <c r="C20" s="88" t="s">
        <v>21</v>
      </c>
      <c r="D20" s="183">
        <v>1988</v>
      </c>
      <c r="E20" s="15" t="s">
        <v>3</v>
      </c>
      <c r="F20" s="100" t="s">
        <v>23</v>
      </c>
      <c r="G20" s="49" t="s">
        <v>24</v>
      </c>
      <c r="H20" s="3"/>
      <c r="I20" s="43"/>
      <c r="J20" s="10"/>
      <c r="K20" s="58">
        <v>1</v>
      </c>
      <c r="L20" s="58">
        <v>2</v>
      </c>
      <c r="M20" s="167">
        <f t="shared" si="0"/>
        <v>3</v>
      </c>
    </row>
    <row r="21" spans="1:13" s="4" customFormat="1" ht="18" customHeight="1">
      <c r="A21" s="211"/>
      <c r="B21" s="202"/>
      <c r="C21" s="89" t="s">
        <v>22</v>
      </c>
      <c r="D21" s="184">
        <v>1979</v>
      </c>
      <c r="E21" s="5">
        <v>1</v>
      </c>
      <c r="F21" s="56"/>
      <c r="G21" s="79" t="s">
        <v>17</v>
      </c>
      <c r="H21" s="63">
        <v>44323</v>
      </c>
      <c r="I21" s="46" t="s">
        <v>0</v>
      </c>
      <c r="J21" s="84">
        <f>Сводная!R10</f>
        <v>3.6083333333333343</v>
      </c>
      <c r="K21" s="59">
        <v>1</v>
      </c>
      <c r="L21" s="59">
        <v>2</v>
      </c>
      <c r="M21" s="167">
        <f aca="true" t="shared" si="1" ref="M21:M30">K21+L21</f>
        <v>3</v>
      </c>
    </row>
    <row r="22" spans="1:13" s="4" customFormat="1" ht="18" customHeight="1">
      <c r="A22" s="212"/>
      <c r="B22" s="203"/>
      <c r="C22" s="90"/>
      <c r="D22" s="76"/>
      <c r="E22" s="7"/>
      <c r="F22" s="53"/>
      <c r="G22" s="80" t="s">
        <v>37</v>
      </c>
      <c r="H22" s="25"/>
      <c r="I22" s="45"/>
      <c r="J22" s="148"/>
      <c r="K22" s="60"/>
      <c r="L22" s="60"/>
      <c r="M22" s="168"/>
    </row>
    <row r="23" spans="1:13" s="2" customFormat="1" ht="18" customHeight="1">
      <c r="A23" s="207">
        <v>6</v>
      </c>
      <c r="B23" s="201" t="s">
        <v>175</v>
      </c>
      <c r="C23" s="94" t="s">
        <v>62</v>
      </c>
      <c r="D23" s="186">
        <v>1983</v>
      </c>
      <c r="E23" s="5">
        <v>2</v>
      </c>
      <c r="F23" s="15" t="s">
        <v>65</v>
      </c>
      <c r="G23" s="50" t="s">
        <v>59</v>
      </c>
      <c r="H23" s="69"/>
      <c r="I23" s="39"/>
      <c r="J23" s="153"/>
      <c r="K23" s="58">
        <v>0</v>
      </c>
      <c r="L23" s="58">
        <v>0</v>
      </c>
      <c r="M23" s="58">
        <v>0</v>
      </c>
    </row>
    <row r="24" spans="1:13" s="2" customFormat="1" ht="18" customHeight="1">
      <c r="A24" s="208"/>
      <c r="B24" s="202"/>
      <c r="C24" s="92" t="s">
        <v>63</v>
      </c>
      <c r="D24" s="185">
        <v>1970</v>
      </c>
      <c r="E24" s="5">
        <v>1</v>
      </c>
      <c r="F24" s="105"/>
      <c r="G24" s="81" t="s">
        <v>60</v>
      </c>
      <c r="H24" s="70">
        <v>44418</v>
      </c>
      <c r="I24" s="46" t="s">
        <v>4</v>
      </c>
      <c r="J24" s="84">
        <f>Сводная!R11</f>
        <v>2.431666666666666</v>
      </c>
      <c r="K24" s="59">
        <v>0</v>
      </c>
      <c r="L24" s="59">
        <v>0</v>
      </c>
      <c r="M24" s="59">
        <v>0</v>
      </c>
    </row>
    <row r="25" spans="1:13" s="2" customFormat="1" ht="18" customHeight="1">
      <c r="A25" s="209"/>
      <c r="B25" s="203"/>
      <c r="C25" s="92" t="s">
        <v>64</v>
      </c>
      <c r="D25" s="187">
        <v>1962</v>
      </c>
      <c r="E25" s="14">
        <v>1</v>
      </c>
      <c r="F25" s="106"/>
      <c r="G25" s="81" t="s">
        <v>61</v>
      </c>
      <c r="H25" s="71"/>
      <c r="I25" s="40"/>
      <c r="J25" s="33"/>
      <c r="K25" s="60">
        <v>0</v>
      </c>
      <c r="L25" s="60">
        <v>0</v>
      </c>
      <c r="M25" s="60">
        <v>0</v>
      </c>
    </row>
    <row r="26" spans="1:14" s="4" customFormat="1" ht="18" customHeight="1">
      <c r="A26" s="207">
        <v>7</v>
      </c>
      <c r="B26" s="201" t="s">
        <v>173</v>
      </c>
      <c r="C26" s="91" t="s">
        <v>25</v>
      </c>
      <c r="D26" s="188">
        <v>1973</v>
      </c>
      <c r="E26" s="20">
        <v>1</v>
      </c>
      <c r="F26" s="100" t="s">
        <v>27</v>
      </c>
      <c r="G26" s="49" t="s">
        <v>125</v>
      </c>
      <c r="H26" s="64"/>
      <c r="I26" s="43"/>
      <c r="J26" s="149"/>
      <c r="K26" s="58">
        <v>0</v>
      </c>
      <c r="L26" s="58">
        <v>1</v>
      </c>
      <c r="M26" s="167">
        <f t="shared" si="1"/>
        <v>1</v>
      </c>
      <c r="N26" s="11"/>
    </row>
    <row r="27" spans="1:14" s="4" customFormat="1" ht="18" customHeight="1">
      <c r="A27" s="208"/>
      <c r="B27" s="202"/>
      <c r="C27" s="92" t="s">
        <v>26</v>
      </c>
      <c r="D27" s="189">
        <v>1985</v>
      </c>
      <c r="E27" s="6">
        <v>2</v>
      </c>
      <c r="F27" s="56"/>
      <c r="G27" s="79" t="s">
        <v>30</v>
      </c>
      <c r="H27" s="65">
        <v>44505</v>
      </c>
      <c r="I27" s="57" t="s">
        <v>4</v>
      </c>
      <c r="J27" s="150">
        <f>Сводная!R12</f>
        <v>2.183333333333333</v>
      </c>
      <c r="K27" s="59">
        <v>0</v>
      </c>
      <c r="L27" s="59">
        <v>1</v>
      </c>
      <c r="M27" s="167">
        <f t="shared" si="1"/>
        <v>1</v>
      </c>
      <c r="N27" s="11"/>
    </row>
    <row r="28" spans="1:14" s="4" customFormat="1" ht="18" customHeight="1">
      <c r="A28" s="208"/>
      <c r="B28" s="203"/>
      <c r="C28" s="92"/>
      <c r="D28" s="22"/>
      <c r="E28" s="6"/>
      <c r="F28" s="7"/>
      <c r="G28" s="79" t="s">
        <v>29</v>
      </c>
      <c r="H28" s="65"/>
      <c r="I28" s="44"/>
      <c r="J28" s="84"/>
      <c r="K28" s="59"/>
      <c r="L28" s="60"/>
      <c r="M28" s="168"/>
      <c r="N28" s="11"/>
    </row>
    <row r="29" spans="1:13" s="2" customFormat="1" ht="18" customHeight="1">
      <c r="A29" s="207">
        <v>8</v>
      </c>
      <c r="B29" s="201" t="s">
        <v>173</v>
      </c>
      <c r="C29" s="91" t="s">
        <v>33</v>
      </c>
      <c r="D29" s="191">
        <v>1988</v>
      </c>
      <c r="E29" s="21">
        <v>1</v>
      </c>
      <c r="F29" s="100" t="s">
        <v>23</v>
      </c>
      <c r="G29" s="49" t="s">
        <v>126</v>
      </c>
      <c r="H29" s="66"/>
      <c r="I29" s="43"/>
      <c r="J29" s="149"/>
      <c r="K29" s="58">
        <v>0</v>
      </c>
      <c r="L29" s="58">
        <v>1</v>
      </c>
      <c r="M29" s="167">
        <f t="shared" si="1"/>
        <v>1</v>
      </c>
    </row>
    <row r="30" spans="1:13" s="2" customFormat="1" ht="18" customHeight="1">
      <c r="A30" s="208"/>
      <c r="B30" s="202"/>
      <c r="C30" s="92" t="s">
        <v>34</v>
      </c>
      <c r="D30" s="190">
        <v>1986</v>
      </c>
      <c r="E30" s="5">
        <v>1</v>
      </c>
      <c r="F30" s="101"/>
      <c r="G30" s="79" t="s">
        <v>31</v>
      </c>
      <c r="H30" s="65">
        <v>44504</v>
      </c>
      <c r="I30" s="46" t="s">
        <v>4</v>
      </c>
      <c r="J30" s="84">
        <f>Сводная!R13</f>
        <v>1.9749999999999999</v>
      </c>
      <c r="K30" s="61">
        <v>0</v>
      </c>
      <c r="L30" s="59">
        <v>1</v>
      </c>
      <c r="M30" s="167">
        <f t="shared" si="1"/>
        <v>1</v>
      </c>
    </row>
    <row r="31" spans="1:13" s="2" customFormat="1" ht="18" customHeight="1">
      <c r="A31" s="209"/>
      <c r="B31" s="203"/>
      <c r="C31" s="93"/>
      <c r="D31" s="25"/>
      <c r="E31" s="53"/>
      <c r="F31" s="102"/>
      <c r="G31" s="80" t="s">
        <v>32</v>
      </c>
      <c r="H31" s="68"/>
      <c r="I31" s="45"/>
      <c r="J31" s="148"/>
      <c r="K31" s="60"/>
      <c r="L31" s="60"/>
      <c r="M31" s="168"/>
    </row>
    <row r="32" spans="1:13" s="4" customFormat="1" ht="18" customHeight="1">
      <c r="A32" s="210"/>
      <c r="B32" s="201" t="s">
        <v>173</v>
      </c>
      <c r="C32" s="97" t="s">
        <v>67</v>
      </c>
      <c r="D32" s="194">
        <v>1994</v>
      </c>
      <c r="E32" s="112" t="s">
        <v>3</v>
      </c>
      <c r="F32" s="100" t="s">
        <v>23</v>
      </c>
      <c r="G32" s="49" t="s">
        <v>126</v>
      </c>
      <c r="H32" s="66"/>
      <c r="I32" s="43"/>
      <c r="J32" s="10"/>
      <c r="K32" s="58"/>
      <c r="L32" s="58"/>
      <c r="M32" s="58"/>
    </row>
    <row r="33" spans="1:13" s="4" customFormat="1" ht="18" customHeight="1">
      <c r="A33" s="211"/>
      <c r="B33" s="202"/>
      <c r="C33" s="113" t="s">
        <v>68</v>
      </c>
      <c r="D33" s="192">
        <v>1984</v>
      </c>
      <c r="E33" s="23">
        <v>2</v>
      </c>
      <c r="F33" s="107"/>
      <c r="G33" s="82" t="s">
        <v>66</v>
      </c>
      <c r="H33" s="72" t="s">
        <v>70</v>
      </c>
      <c r="I33" s="46" t="s">
        <v>4</v>
      </c>
      <c r="J33" s="84"/>
      <c r="K33" s="59"/>
      <c r="L33" s="59"/>
      <c r="M33" s="59"/>
    </row>
    <row r="34" spans="1:13" s="4" customFormat="1" ht="18" customHeight="1">
      <c r="A34" s="212"/>
      <c r="B34" s="203"/>
      <c r="C34" s="114" t="s">
        <v>69</v>
      </c>
      <c r="D34" s="196">
        <v>1986</v>
      </c>
      <c r="E34" s="34">
        <v>2</v>
      </c>
      <c r="F34" s="108"/>
      <c r="G34" s="83"/>
      <c r="H34" s="73"/>
      <c r="I34" s="54"/>
      <c r="J34" s="55"/>
      <c r="K34" s="60"/>
      <c r="L34" s="60"/>
      <c r="M34" s="60"/>
    </row>
    <row r="35" spans="1:13" s="2" customFormat="1" ht="11.25" customHeight="1">
      <c r="A35" s="35"/>
      <c r="B35" s="32"/>
      <c r="C35" s="98"/>
      <c r="D35" s="36"/>
      <c r="E35" s="27"/>
      <c r="F35" s="109"/>
      <c r="G35" s="51"/>
      <c r="H35" s="8"/>
      <c r="I35" s="38"/>
      <c r="J35" s="38"/>
      <c r="K35" s="19"/>
      <c r="L35" s="37"/>
      <c r="M35" s="37"/>
    </row>
    <row r="36" spans="1:13" s="2" customFormat="1" ht="17.25" customHeight="1">
      <c r="A36" s="35"/>
      <c r="B36" s="157" t="s">
        <v>127</v>
      </c>
      <c r="C36" s="98"/>
      <c r="D36" s="75"/>
      <c r="E36" s="27"/>
      <c r="F36" s="109"/>
      <c r="G36" s="51"/>
      <c r="H36" s="8"/>
      <c r="I36" s="38"/>
      <c r="J36" s="38"/>
      <c r="K36" s="19"/>
      <c r="L36" s="37"/>
      <c r="M36" s="37"/>
    </row>
    <row r="37" spans="1:13" s="2" customFormat="1" ht="16.5" customHeight="1">
      <c r="A37" s="18"/>
      <c r="B37" s="18"/>
      <c r="C37" s="99"/>
      <c r="D37" s="18"/>
      <c r="E37" s="18"/>
      <c r="F37" s="18"/>
      <c r="G37" s="52"/>
      <c r="H37" s="26"/>
      <c r="I37" s="13"/>
      <c r="J37" s="13"/>
      <c r="K37" s="19"/>
      <c r="L37" s="8"/>
      <c r="M37" s="8"/>
    </row>
    <row r="38" spans="2:6" ht="15.75">
      <c r="B38" s="157" t="s">
        <v>128</v>
      </c>
      <c r="D38" s="78"/>
      <c r="F38" s="42"/>
    </row>
    <row r="39" ht="15">
      <c r="F39" s="42"/>
    </row>
    <row r="40" spans="2:14" ht="15" customHeight="1">
      <c r="B40" s="158"/>
      <c r="C40" s="28"/>
      <c r="D40" s="28"/>
      <c r="E40" s="159"/>
      <c r="F40" s="48"/>
      <c r="G40" s="48"/>
      <c r="H40" s="28"/>
      <c r="I40" s="28"/>
      <c r="J40" s="28"/>
      <c r="K40" s="28"/>
      <c r="L40" s="28"/>
      <c r="M40" s="48"/>
      <c r="N40" s="28"/>
    </row>
  </sheetData>
  <sheetProtection/>
  <mergeCells count="34">
    <mergeCell ref="A13:A15"/>
    <mergeCell ref="A32:A34"/>
    <mergeCell ref="A23:A25"/>
    <mergeCell ref="B26:B28"/>
    <mergeCell ref="B29:B31"/>
    <mergeCell ref="I17:I18"/>
    <mergeCell ref="H17:H18"/>
    <mergeCell ref="B32:B34"/>
    <mergeCell ref="J5:J6"/>
    <mergeCell ref="A2:M2"/>
    <mergeCell ref="A3:M3"/>
    <mergeCell ref="B10:B12"/>
    <mergeCell ref="B16:B19"/>
    <mergeCell ref="B20:B22"/>
    <mergeCell ref="A10:A12"/>
    <mergeCell ref="J17:J18"/>
    <mergeCell ref="D5:D6"/>
    <mergeCell ref="B13:B15"/>
    <mergeCell ref="A1:M1"/>
    <mergeCell ref="A29:A31"/>
    <mergeCell ref="A16:A19"/>
    <mergeCell ref="A20:A22"/>
    <mergeCell ref="A26:A28"/>
    <mergeCell ref="K5:M5"/>
    <mergeCell ref="A7:A9"/>
    <mergeCell ref="F5:F6"/>
    <mergeCell ref="B5:B6"/>
    <mergeCell ref="A5:A6"/>
    <mergeCell ref="C5:C6"/>
    <mergeCell ref="I5:I6"/>
    <mergeCell ref="G5:G6"/>
    <mergeCell ref="B23:B25"/>
    <mergeCell ref="H5:H6"/>
    <mergeCell ref="E5:E6"/>
  </mergeCells>
  <printOptions horizontalCentered="1" verticalCentered="1"/>
  <pageMargins left="0.2362204724409449" right="0.2362204724409449" top="0.1968503937007874" bottom="0.11811023622047245" header="0.31496062992125984" footer="0.31496062992125984"/>
  <pageSetup fitToHeight="0" fitToWidth="1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0" zoomScaleNormal="70" zoomScalePageLayoutView="0" workbookViewId="0" topLeftCell="A1">
      <selection activeCell="F12" sqref="F12"/>
    </sheetView>
  </sheetViews>
  <sheetFormatPr defaultColWidth="9.140625" defaultRowHeight="15"/>
  <cols>
    <col min="1" max="1" width="4.8515625" style="129" customWidth="1"/>
    <col min="2" max="2" width="4.8515625" style="135" customWidth="1"/>
    <col min="3" max="3" width="39.140625" style="135" customWidth="1"/>
    <col min="4" max="4" width="20.421875" style="129" customWidth="1"/>
    <col min="5" max="6" width="20.7109375" style="129" customWidth="1"/>
    <col min="7" max="8" width="20.7109375" style="128" customWidth="1"/>
    <col min="9" max="10" width="20.7109375" style="129" customWidth="1"/>
    <col min="11" max="12" width="20.7109375" style="128" customWidth="1"/>
    <col min="13" max="13" width="20.7109375" style="129" customWidth="1"/>
  </cols>
  <sheetData>
    <row r="1" spans="1:13" ht="23.25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23.25">
      <c r="A2" s="222" t="s">
        <v>71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3.25">
      <c r="A3" s="222" t="s">
        <v>105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3:13" ht="23.25">
      <c r="C4" s="13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2" ht="18.75">
      <c r="A5" s="223" t="s">
        <v>114</v>
      </c>
      <c r="B5" s="224"/>
      <c r="C5" s="224"/>
      <c r="D5" s="224"/>
      <c r="E5" s="224"/>
      <c r="F5" s="224"/>
      <c r="G5" s="206" t="s">
        <v>109</v>
      </c>
      <c r="H5" s="206"/>
      <c r="I5" s="206"/>
      <c r="J5" s="147" t="s">
        <v>89</v>
      </c>
      <c r="K5" s="147"/>
      <c r="L5" s="155" t="s">
        <v>106</v>
      </c>
    </row>
    <row r="7" spans="1:13" ht="83.25" customHeight="1">
      <c r="A7" s="156" t="s">
        <v>73</v>
      </c>
      <c r="B7" s="225" t="s">
        <v>74</v>
      </c>
      <c r="C7" s="225"/>
      <c r="D7" s="140" t="s">
        <v>76</v>
      </c>
      <c r="E7" s="140" t="s">
        <v>75</v>
      </c>
      <c r="F7" s="140" t="s">
        <v>90</v>
      </c>
      <c r="G7" s="140" t="s">
        <v>91</v>
      </c>
      <c r="H7" s="140" t="s">
        <v>92</v>
      </c>
      <c r="I7" s="140" t="s">
        <v>93</v>
      </c>
      <c r="J7" s="140" t="s">
        <v>94</v>
      </c>
      <c r="K7" s="140" t="s">
        <v>95</v>
      </c>
      <c r="L7" s="140" t="s">
        <v>96</v>
      </c>
      <c r="M7" s="140" t="s">
        <v>9</v>
      </c>
    </row>
    <row r="8" spans="1:13" ht="75" customHeight="1">
      <c r="A8" s="139">
        <v>1</v>
      </c>
      <c r="B8" s="227" t="s">
        <v>104</v>
      </c>
      <c r="C8" s="228"/>
      <c r="D8" s="143" t="s">
        <v>24</v>
      </c>
      <c r="E8" s="144" t="s">
        <v>0</v>
      </c>
      <c r="F8" s="163">
        <v>2.6</v>
      </c>
      <c r="G8" s="164">
        <v>0</v>
      </c>
      <c r="H8" s="164">
        <v>0</v>
      </c>
      <c r="I8" s="163">
        <v>0.2</v>
      </c>
      <c r="J8" s="163">
        <v>0.6</v>
      </c>
      <c r="K8" s="164">
        <v>0.05</v>
      </c>
      <c r="L8" s="164">
        <f>SUM(F8:K8)</f>
        <v>3.45</v>
      </c>
      <c r="M8" s="139"/>
    </row>
    <row r="9" spans="1:13" ht="75" customHeight="1">
      <c r="A9" s="139">
        <v>2</v>
      </c>
      <c r="B9" s="227" t="s">
        <v>97</v>
      </c>
      <c r="C9" s="228"/>
      <c r="D9" s="141" t="s">
        <v>28</v>
      </c>
      <c r="E9" s="144" t="s">
        <v>4</v>
      </c>
      <c r="F9" s="163">
        <v>1.5</v>
      </c>
      <c r="G9" s="164">
        <v>0</v>
      </c>
      <c r="H9" s="164">
        <v>0</v>
      </c>
      <c r="I9" s="163">
        <v>0.3</v>
      </c>
      <c r="J9" s="163">
        <v>0.3</v>
      </c>
      <c r="K9" s="164">
        <v>0</v>
      </c>
      <c r="L9" s="164">
        <f aca="true" t="shared" si="0" ref="L9:L15">SUM(F9:K9)</f>
        <v>2.1</v>
      </c>
      <c r="M9" s="139"/>
    </row>
    <row r="10" spans="1:13" ht="75" customHeight="1">
      <c r="A10" s="139">
        <v>3</v>
      </c>
      <c r="B10" s="226" t="s">
        <v>98</v>
      </c>
      <c r="C10" s="226"/>
      <c r="D10" s="143" t="s">
        <v>51</v>
      </c>
      <c r="E10" s="144" t="s">
        <v>4</v>
      </c>
      <c r="F10" s="163">
        <v>1.5</v>
      </c>
      <c r="G10" s="164">
        <v>0</v>
      </c>
      <c r="H10" s="164">
        <v>0</v>
      </c>
      <c r="I10" s="163">
        <v>0.15</v>
      </c>
      <c r="J10" s="163">
        <v>0.3</v>
      </c>
      <c r="K10" s="164">
        <v>0</v>
      </c>
      <c r="L10" s="164">
        <f t="shared" si="0"/>
        <v>1.95</v>
      </c>
      <c r="M10" s="139"/>
    </row>
    <row r="11" spans="1:13" ht="75" customHeight="1">
      <c r="A11" s="139">
        <v>4</v>
      </c>
      <c r="B11" s="226" t="s">
        <v>129</v>
      </c>
      <c r="C11" s="226"/>
      <c r="D11" s="143" t="s">
        <v>24</v>
      </c>
      <c r="E11" s="144" t="s">
        <v>0</v>
      </c>
      <c r="F11" s="163">
        <v>2.3</v>
      </c>
      <c r="G11" s="164">
        <v>0</v>
      </c>
      <c r="H11" s="164">
        <v>0</v>
      </c>
      <c r="I11" s="163">
        <v>0.8</v>
      </c>
      <c r="J11" s="163">
        <v>1.4</v>
      </c>
      <c r="K11" s="164">
        <v>0</v>
      </c>
      <c r="L11" s="164">
        <f t="shared" si="0"/>
        <v>4.5</v>
      </c>
      <c r="M11" s="139"/>
    </row>
    <row r="12" spans="1:13" ht="75" customHeight="1">
      <c r="A12" s="139">
        <v>5</v>
      </c>
      <c r="B12" s="226" t="s">
        <v>100</v>
      </c>
      <c r="C12" s="226"/>
      <c r="D12" s="143" t="s">
        <v>24</v>
      </c>
      <c r="E12" s="144" t="s">
        <v>0</v>
      </c>
      <c r="F12" s="163">
        <v>2.3</v>
      </c>
      <c r="G12" s="164">
        <v>0</v>
      </c>
      <c r="H12" s="164">
        <v>0</v>
      </c>
      <c r="I12" s="163">
        <v>0.7</v>
      </c>
      <c r="J12" s="163">
        <v>0.8</v>
      </c>
      <c r="K12" s="164">
        <v>0</v>
      </c>
      <c r="L12" s="164">
        <f t="shared" si="0"/>
        <v>3.8</v>
      </c>
      <c r="M12" s="139"/>
    </row>
    <row r="13" spans="1:13" ht="75" customHeight="1">
      <c r="A13" s="139">
        <v>6</v>
      </c>
      <c r="B13" s="226" t="s">
        <v>101</v>
      </c>
      <c r="C13" s="226"/>
      <c r="D13" s="141" t="s">
        <v>45</v>
      </c>
      <c r="E13" s="144" t="s">
        <v>0</v>
      </c>
      <c r="F13" s="163">
        <v>3.2</v>
      </c>
      <c r="G13" s="164">
        <v>0.1</v>
      </c>
      <c r="H13" s="164">
        <v>0</v>
      </c>
      <c r="I13" s="163">
        <v>0.4</v>
      </c>
      <c r="J13" s="163">
        <v>0.3</v>
      </c>
      <c r="K13" s="164">
        <v>0</v>
      </c>
      <c r="L13" s="164">
        <f t="shared" si="0"/>
        <v>4</v>
      </c>
      <c r="M13" s="139"/>
    </row>
    <row r="14" spans="1:13" ht="75" customHeight="1">
      <c r="A14" s="139">
        <v>7</v>
      </c>
      <c r="B14" s="226" t="s">
        <v>102</v>
      </c>
      <c r="C14" s="226"/>
      <c r="D14" s="141" t="s">
        <v>52</v>
      </c>
      <c r="E14" s="144" t="s">
        <v>0</v>
      </c>
      <c r="F14" s="163">
        <v>2.5</v>
      </c>
      <c r="G14" s="164">
        <v>0.15</v>
      </c>
      <c r="H14" s="164">
        <v>0</v>
      </c>
      <c r="I14" s="163">
        <v>0.3</v>
      </c>
      <c r="J14" s="163">
        <v>0.5</v>
      </c>
      <c r="K14" s="164">
        <v>0</v>
      </c>
      <c r="L14" s="164">
        <f t="shared" si="0"/>
        <v>3.4499999999999997</v>
      </c>
      <c r="M14" s="139"/>
    </row>
    <row r="15" spans="1:13" ht="75" customHeight="1">
      <c r="A15" s="145">
        <v>8</v>
      </c>
      <c r="B15" s="226" t="s">
        <v>103</v>
      </c>
      <c r="C15" s="226"/>
      <c r="D15" s="143" t="s">
        <v>59</v>
      </c>
      <c r="E15" s="144" t="s">
        <v>4</v>
      </c>
      <c r="F15" s="165">
        <v>1.8</v>
      </c>
      <c r="G15" s="166">
        <v>0.2</v>
      </c>
      <c r="H15" s="166">
        <v>0</v>
      </c>
      <c r="I15" s="165">
        <v>0.1</v>
      </c>
      <c r="J15" s="165">
        <v>0.4</v>
      </c>
      <c r="K15" s="164">
        <v>0</v>
      </c>
      <c r="L15" s="164">
        <f t="shared" si="0"/>
        <v>2.5</v>
      </c>
      <c r="M15" s="145"/>
    </row>
  </sheetData>
  <sheetProtection/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A1:M1"/>
    <mergeCell ref="A2:M2"/>
    <mergeCell ref="A3:M3"/>
    <mergeCell ref="A5:F5"/>
    <mergeCell ref="G5:I5"/>
    <mergeCell ref="B7:C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0" zoomScaleNormal="70" zoomScalePageLayoutView="0" workbookViewId="0" topLeftCell="A1">
      <selection activeCell="G19" sqref="G19"/>
    </sheetView>
  </sheetViews>
  <sheetFormatPr defaultColWidth="9.140625" defaultRowHeight="15"/>
  <cols>
    <col min="1" max="1" width="4.8515625" style="129" customWidth="1"/>
    <col min="2" max="2" width="4.8515625" style="135" customWidth="1"/>
    <col min="3" max="3" width="39.140625" style="135" customWidth="1"/>
    <col min="4" max="4" width="20.421875" style="129" customWidth="1"/>
    <col min="5" max="6" width="20.7109375" style="129" customWidth="1"/>
    <col min="7" max="8" width="20.7109375" style="128" customWidth="1"/>
    <col min="9" max="10" width="20.7109375" style="129" customWidth="1"/>
    <col min="11" max="12" width="20.7109375" style="128" customWidth="1"/>
    <col min="13" max="13" width="20.7109375" style="129" customWidth="1"/>
  </cols>
  <sheetData>
    <row r="1" spans="1:13" ht="23.25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23.25">
      <c r="A2" s="222" t="s">
        <v>71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3.25">
      <c r="A3" s="222" t="s">
        <v>105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3:13" ht="23.25">
      <c r="C4" s="134"/>
      <c r="D4" s="154"/>
      <c r="E4" s="154"/>
      <c r="F4" s="154"/>
      <c r="G4" s="154"/>
      <c r="H4" s="154"/>
      <c r="I4" s="154"/>
      <c r="J4" s="154"/>
      <c r="K4" s="154"/>
      <c r="L4" s="154"/>
      <c r="M4" s="154"/>
    </row>
    <row r="5" spans="1:12" ht="18.75">
      <c r="A5" s="223" t="s">
        <v>122</v>
      </c>
      <c r="B5" s="224"/>
      <c r="C5" s="224"/>
      <c r="D5" s="224"/>
      <c r="E5" s="224"/>
      <c r="F5" s="224"/>
      <c r="G5" s="206" t="s">
        <v>111</v>
      </c>
      <c r="H5" s="206"/>
      <c r="I5" s="206"/>
      <c r="J5" s="147" t="s">
        <v>123</v>
      </c>
      <c r="K5" s="147"/>
      <c r="L5" s="155" t="s">
        <v>106</v>
      </c>
    </row>
    <row r="7" spans="1:13" ht="83.25" customHeight="1">
      <c r="A7" s="156" t="s">
        <v>73</v>
      </c>
      <c r="B7" s="225" t="s">
        <v>74</v>
      </c>
      <c r="C7" s="225"/>
      <c r="D7" s="140" t="s">
        <v>76</v>
      </c>
      <c r="E7" s="140" t="s">
        <v>75</v>
      </c>
      <c r="F7" s="140" t="s">
        <v>90</v>
      </c>
      <c r="G7" s="140" t="s">
        <v>91</v>
      </c>
      <c r="H7" s="140" t="s">
        <v>92</v>
      </c>
      <c r="I7" s="140" t="s">
        <v>93</v>
      </c>
      <c r="J7" s="140" t="s">
        <v>94</v>
      </c>
      <c r="K7" s="140" t="s">
        <v>95</v>
      </c>
      <c r="L7" s="140" t="s">
        <v>96</v>
      </c>
      <c r="M7" s="140" t="s">
        <v>9</v>
      </c>
    </row>
    <row r="8" spans="1:13" ht="75" customHeight="1">
      <c r="A8" s="139">
        <v>1</v>
      </c>
      <c r="B8" s="227" t="s">
        <v>104</v>
      </c>
      <c r="C8" s="228"/>
      <c r="D8" s="143" t="s">
        <v>24</v>
      </c>
      <c r="E8" s="144" t="s">
        <v>0</v>
      </c>
      <c r="F8" s="163">
        <v>2.8</v>
      </c>
      <c r="G8" s="164">
        <v>0</v>
      </c>
      <c r="H8" s="164">
        <v>0</v>
      </c>
      <c r="I8" s="163">
        <v>0.2</v>
      </c>
      <c r="J8" s="163">
        <v>0.8</v>
      </c>
      <c r="K8" s="164">
        <v>0.05</v>
      </c>
      <c r="L8" s="164">
        <f>SUM(F8:K8)</f>
        <v>3.8499999999999996</v>
      </c>
      <c r="M8" s="139"/>
    </row>
    <row r="9" spans="1:13" ht="75" customHeight="1">
      <c r="A9" s="139">
        <v>2</v>
      </c>
      <c r="B9" s="227" t="s">
        <v>97</v>
      </c>
      <c r="C9" s="228"/>
      <c r="D9" s="141" t="s">
        <v>28</v>
      </c>
      <c r="E9" s="144" t="s">
        <v>4</v>
      </c>
      <c r="F9" s="163">
        <v>1.7</v>
      </c>
      <c r="G9" s="164">
        <v>0</v>
      </c>
      <c r="H9" s="164">
        <v>0</v>
      </c>
      <c r="I9" s="163">
        <v>0.4</v>
      </c>
      <c r="J9" s="163">
        <v>0.2</v>
      </c>
      <c r="K9" s="164">
        <v>0</v>
      </c>
      <c r="L9" s="164">
        <f aca="true" t="shared" si="0" ref="L9:L15">SUM(F9:K9)</f>
        <v>2.3000000000000003</v>
      </c>
      <c r="M9" s="139"/>
    </row>
    <row r="10" spans="1:13" ht="75" customHeight="1">
      <c r="A10" s="139">
        <v>3</v>
      </c>
      <c r="B10" s="226" t="s">
        <v>98</v>
      </c>
      <c r="C10" s="226"/>
      <c r="D10" s="143" t="s">
        <v>51</v>
      </c>
      <c r="E10" s="144" t="s">
        <v>4</v>
      </c>
      <c r="F10" s="163">
        <v>1.6</v>
      </c>
      <c r="G10" s="164">
        <v>0</v>
      </c>
      <c r="H10" s="164">
        <v>0</v>
      </c>
      <c r="I10" s="163">
        <v>0.1</v>
      </c>
      <c r="J10" s="163">
        <v>0.2</v>
      </c>
      <c r="K10" s="164">
        <v>0</v>
      </c>
      <c r="L10" s="164">
        <f t="shared" si="0"/>
        <v>1.9000000000000001</v>
      </c>
      <c r="M10" s="139"/>
    </row>
    <row r="11" spans="1:13" ht="75" customHeight="1">
      <c r="A11" s="139">
        <v>4</v>
      </c>
      <c r="B11" s="226" t="s">
        <v>129</v>
      </c>
      <c r="C11" s="226"/>
      <c r="D11" s="143" t="s">
        <v>24</v>
      </c>
      <c r="E11" s="144" t="s">
        <v>0</v>
      </c>
      <c r="F11" s="163">
        <v>2.3</v>
      </c>
      <c r="G11" s="164">
        <v>0</v>
      </c>
      <c r="H11" s="164">
        <v>0</v>
      </c>
      <c r="I11" s="163">
        <v>0.7</v>
      </c>
      <c r="J11" s="163">
        <v>1.4</v>
      </c>
      <c r="K11" s="164">
        <v>0</v>
      </c>
      <c r="L11" s="164">
        <f t="shared" si="0"/>
        <v>4.4</v>
      </c>
      <c r="M11" s="139"/>
    </row>
    <row r="12" spans="1:13" ht="75" customHeight="1">
      <c r="A12" s="139">
        <v>5</v>
      </c>
      <c r="B12" s="226" t="s">
        <v>100</v>
      </c>
      <c r="C12" s="226"/>
      <c r="D12" s="143" t="s">
        <v>24</v>
      </c>
      <c r="E12" s="144" t="s">
        <v>0</v>
      </c>
      <c r="F12" s="163">
        <v>2.3</v>
      </c>
      <c r="G12" s="164">
        <v>0</v>
      </c>
      <c r="H12" s="164">
        <v>0</v>
      </c>
      <c r="I12" s="163">
        <v>0.7</v>
      </c>
      <c r="J12" s="163">
        <v>0.9</v>
      </c>
      <c r="K12" s="164">
        <v>0</v>
      </c>
      <c r="L12" s="164">
        <f t="shared" si="0"/>
        <v>3.9</v>
      </c>
      <c r="M12" s="139"/>
    </row>
    <row r="13" spans="1:13" ht="75" customHeight="1">
      <c r="A13" s="139">
        <v>6</v>
      </c>
      <c r="B13" s="226" t="s">
        <v>101</v>
      </c>
      <c r="C13" s="226"/>
      <c r="D13" s="141" t="s">
        <v>45</v>
      </c>
      <c r="E13" s="144" t="s">
        <v>0</v>
      </c>
      <c r="F13" s="163">
        <v>3.4</v>
      </c>
      <c r="G13" s="164">
        <v>0.1</v>
      </c>
      <c r="H13" s="164">
        <v>0</v>
      </c>
      <c r="I13" s="163">
        <v>0.4</v>
      </c>
      <c r="J13" s="163">
        <v>0.4</v>
      </c>
      <c r="K13" s="164">
        <v>0</v>
      </c>
      <c r="L13" s="164">
        <f t="shared" si="0"/>
        <v>4.3</v>
      </c>
      <c r="M13" s="139"/>
    </row>
    <row r="14" spans="1:13" ht="75" customHeight="1">
      <c r="A14" s="139">
        <v>7</v>
      </c>
      <c r="B14" s="226" t="s">
        <v>102</v>
      </c>
      <c r="C14" s="226"/>
      <c r="D14" s="141" t="s">
        <v>52</v>
      </c>
      <c r="E14" s="144" t="s">
        <v>0</v>
      </c>
      <c r="F14" s="163">
        <v>2.8</v>
      </c>
      <c r="G14" s="164">
        <v>0.1</v>
      </c>
      <c r="H14" s="164">
        <v>0</v>
      </c>
      <c r="I14" s="163">
        <v>0.3</v>
      </c>
      <c r="J14" s="163">
        <v>0.9</v>
      </c>
      <c r="K14" s="164">
        <v>0</v>
      </c>
      <c r="L14" s="164">
        <f t="shared" si="0"/>
        <v>4.1</v>
      </c>
      <c r="M14" s="139"/>
    </row>
    <row r="15" spans="1:13" ht="75" customHeight="1">
      <c r="A15" s="145">
        <v>8</v>
      </c>
      <c r="B15" s="226" t="s">
        <v>103</v>
      </c>
      <c r="C15" s="226"/>
      <c r="D15" s="143" t="s">
        <v>59</v>
      </c>
      <c r="E15" s="144" t="s">
        <v>4</v>
      </c>
      <c r="F15" s="165">
        <v>1.9</v>
      </c>
      <c r="G15" s="166">
        <v>0.1</v>
      </c>
      <c r="H15" s="166">
        <v>0</v>
      </c>
      <c r="I15" s="165">
        <v>0.1</v>
      </c>
      <c r="J15" s="165">
        <v>0.3</v>
      </c>
      <c r="K15" s="164">
        <v>0</v>
      </c>
      <c r="L15" s="164">
        <f t="shared" si="0"/>
        <v>2.4</v>
      </c>
      <c r="M15" s="145"/>
    </row>
  </sheetData>
  <sheetProtection/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A1:M1"/>
    <mergeCell ref="A2:M2"/>
    <mergeCell ref="A3:M3"/>
    <mergeCell ref="A5:F5"/>
    <mergeCell ref="G5:I5"/>
    <mergeCell ref="B7:C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3"/>
  <sheetViews>
    <sheetView zoomScale="80" zoomScaleNormal="80" workbookViewId="0" topLeftCell="A1">
      <selection activeCell="I36" sqref="I36"/>
    </sheetView>
  </sheetViews>
  <sheetFormatPr defaultColWidth="8.8515625" defaultRowHeight="15"/>
  <cols>
    <col min="1" max="1" width="3.8515625" style="0" customWidth="1"/>
    <col min="2" max="2" width="40.8515625" style="0" customWidth="1"/>
    <col min="3" max="3" width="12.140625" style="29" customWidth="1"/>
    <col min="4" max="4" width="11.421875" style="41" customWidth="1"/>
    <col min="5" max="5" width="21.57421875" style="41" customWidth="1"/>
  </cols>
  <sheetData>
    <row r="1" spans="1:5" s="9" customFormat="1" ht="18" customHeight="1">
      <c r="A1" s="206" t="s">
        <v>169</v>
      </c>
      <c r="B1" s="206"/>
      <c r="C1" s="206"/>
      <c r="D1" s="206"/>
      <c r="E1" s="206"/>
    </row>
    <row r="2" spans="1:5" s="9" customFormat="1" ht="18" customHeight="1">
      <c r="A2" s="206" t="s">
        <v>170</v>
      </c>
      <c r="B2" s="206"/>
      <c r="C2" s="206"/>
      <c r="D2" s="206"/>
      <c r="E2" s="206"/>
    </row>
    <row r="3" spans="1:5" s="9" customFormat="1" ht="18" customHeight="1">
      <c r="A3" s="216" t="s">
        <v>2</v>
      </c>
      <c r="B3" s="216"/>
      <c r="C3" s="216"/>
      <c r="D3" s="216"/>
      <c r="E3" s="216"/>
    </row>
    <row r="4" spans="1:5" s="9" customFormat="1" ht="21" customHeight="1">
      <c r="A4" s="87" t="s">
        <v>19</v>
      </c>
      <c r="B4" s="85"/>
      <c r="C4" s="87"/>
      <c r="D4" s="85"/>
      <c r="E4" s="86" t="s">
        <v>18</v>
      </c>
    </row>
    <row r="6" spans="1:5" ht="15.75">
      <c r="A6" s="216" t="s">
        <v>141</v>
      </c>
      <c r="B6" s="216"/>
      <c r="C6" s="216"/>
      <c r="D6" s="216"/>
      <c r="E6" s="216"/>
    </row>
    <row r="7" spans="1:5" ht="31.5">
      <c r="A7" s="116" t="s">
        <v>142</v>
      </c>
      <c r="B7" s="116" t="s">
        <v>143</v>
      </c>
      <c r="C7" s="116" t="s">
        <v>144</v>
      </c>
      <c r="D7" s="116" t="s">
        <v>145</v>
      </c>
      <c r="E7" s="116" t="s">
        <v>146</v>
      </c>
    </row>
    <row r="8" spans="1:5" ht="15.75">
      <c r="A8" s="170">
        <v>1</v>
      </c>
      <c r="B8" s="171" t="s">
        <v>147</v>
      </c>
      <c r="C8" s="170">
        <v>1972</v>
      </c>
      <c r="D8" s="170" t="s">
        <v>148</v>
      </c>
      <c r="E8" s="170" t="s">
        <v>149</v>
      </c>
    </row>
    <row r="9" spans="1:5" ht="15.75">
      <c r="A9" s="170">
        <v>2</v>
      </c>
      <c r="B9" s="171" t="s">
        <v>150</v>
      </c>
      <c r="C9" s="170">
        <v>1958</v>
      </c>
      <c r="D9" s="170" t="s">
        <v>151</v>
      </c>
      <c r="E9" s="170" t="s">
        <v>152</v>
      </c>
    </row>
    <row r="10" spans="1:5" ht="15.75">
      <c r="A10" s="170">
        <v>3</v>
      </c>
      <c r="B10" s="171" t="s">
        <v>153</v>
      </c>
      <c r="C10" s="170">
        <v>1969</v>
      </c>
      <c r="D10" s="170" t="s">
        <v>148</v>
      </c>
      <c r="E10" s="170" t="s">
        <v>154</v>
      </c>
    </row>
    <row r="11" spans="1:5" ht="15.75">
      <c r="A11" s="170">
        <v>4</v>
      </c>
      <c r="B11" s="171" t="s">
        <v>155</v>
      </c>
      <c r="C11" s="170">
        <v>1961</v>
      </c>
      <c r="D11" s="170" t="s">
        <v>151</v>
      </c>
      <c r="E11" s="170" t="s">
        <v>156</v>
      </c>
    </row>
    <row r="12" spans="1:5" ht="15.75">
      <c r="A12" s="170">
        <v>5</v>
      </c>
      <c r="B12" s="171" t="s">
        <v>157</v>
      </c>
      <c r="C12" s="170">
        <v>1957</v>
      </c>
      <c r="D12" s="170" t="s">
        <v>151</v>
      </c>
      <c r="E12" s="170" t="s">
        <v>156</v>
      </c>
    </row>
    <row r="13" spans="1:5" ht="15.75">
      <c r="A13" s="170">
        <v>6</v>
      </c>
      <c r="B13" s="171" t="s">
        <v>158</v>
      </c>
      <c r="C13" s="170">
        <v>1979</v>
      </c>
      <c r="D13" s="170" t="s">
        <v>151</v>
      </c>
      <c r="E13" s="170" t="s">
        <v>156</v>
      </c>
    </row>
    <row r="14" spans="1:5" ht="15.75">
      <c r="A14" s="170">
        <v>7</v>
      </c>
      <c r="B14" s="171" t="s">
        <v>159</v>
      </c>
      <c r="C14" s="170">
        <v>1961</v>
      </c>
      <c r="D14" s="170" t="s">
        <v>148</v>
      </c>
      <c r="E14" s="170" t="s">
        <v>156</v>
      </c>
    </row>
    <row r="15" spans="1:5" ht="15.75">
      <c r="A15" s="170">
        <v>8</v>
      </c>
      <c r="B15" s="171" t="s">
        <v>160</v>
      </c>
      <c r="C15" s="170">
        <v>1956</v>
      </c>
      <c r="D15" s="170" t="s">
        <v>151</v>
      </c>
      <c r="E15" s="170" t="s">
        <v>156</v>
      </c>
    </row>
    <row r="16" spans="1:5" ht="15.75">
      <c r="A16" s="170">
        <v>9</v>
      </c>
      <c r="B16" s="171" t="s">
        <v>161</v>
      </c>
      <c r="C16" s="170">
        <v>1986</v>
      </c>
      <c r="D16" s="170" t="s">
        <v>162</v>
      </c>
      <c r="E16" s="170" t="s">
        <v>156</v>
      </c>
    </row>
    <row r="17" spans="1:5" ht="15.75">
      <c r="A17" s="170">
        <v>10</v>
      </c>
      <c r="B17" s="171" t="s">
        <v>163</v>
      </c>
      <c r="C17" s="170">
        <v>1985</v>
      </c>
      <c r="D17" s="170" t="s">
        <v>164</v>
      </c>
      <c r="E17" s="170" t="s">
        <v>156</v>
      </c>
    </row>
    <row r="18" spans="1:5" ht="15.75">
      <c r="A18" s="170">
        <v>11</v>
      </c>
      <c r="B18" s="171" t="s">
        <v>165</v>
      </c>
      <c r="C18" s="170">
        <v>1979</v>
      </c>
      <c r="D18" s="170" t="s">
        <v>151</v>
      </c>
      <c r="E18" s="170" t="s">
        <v>166</v>
      </c>
    </row>
    <row r="19" spans="1:5" ht="15.75">
      <c r="A19" s="172"/>
      <c r="B19" s="172"/>
      <c r="C19" s="173"/>
      <c r="D19" s="174"/>
      <c r="E19" s="174"/>
    </row>
    <row r="20" spans="1:5" ht="15.75">
      <c r="A20" s="157" t="s">
        <v>167</v>
      </c>
      <c r="B20" s="157"/>
      <c r="C20" s="175" t="s">
        <v>168</v>
      </c>
      <c r="D20" s="174"/>
      <c r="E20" s="174"/>
    </row>
    <row r="23" spans="1:3" ht="15.75">
      <c r="A23" s="157" t="s">
        <v>154</v>
      </c>
      <c r="B23" s="157"/>
      <c r="C23" s="175" t="s">
        <v>171</v>
      </c>
    </row>
  </sheetData>
  <sheetProtection/>
  <mergeCells count="4">
    <mergeCell ref="A2:E2"/>
    <mergeCell ref="A6:E6"/>
    <mergeCell ref="A1:E1"/>
    <mergeCell ref="A3:E3"/>
  </mergeCells>
  <printOptions horizontalCentered="1" verticalCentered="1"/>
  <pageMargins left="0.2362204724409449" right="0.2362204724409449" top="0.1968503937007874" bottom="0.11811023622047245" header="0.31496062992125984" footer="0.31496062992125984"/>
  <pageSetup fitToHeight="0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zoomScale="60" zoomScaleNormal="60" zoomScalePageLayoutView="0" workbookViewId="0" topLeftCell="A7">
      <selection activeCell="M16" sqref="M16"/>
    </sheetView>
  </sheetViews>
  <sheetFormatPr defaultColWidth="9.140625" defaultRowHeight="15"/>
  <cols>
    <col min="1" max="1" width="4.8515625" style="129" customWidth="1"/>
    <col min="2" max="2" width="34.7109375" style="129" customWidth="1"/>
    <col min="3" max="3" width="9.00390625" style="129" customWidth="1"/>
    <col min="4" max="4" width="12.28125" style="129" customWidth="1"/>
    <col min="5" max="5" width="13.421875" style="129" customWidth="1"/>
    <col min="6" max="6" width="8.7109375" style="129" customWidth="1"/>
    <col min="7" max="8" width="8.7109375" style="128" customWidth="1"/>
    <col min="9" max="9" width="8.7109375" style="129" customWidth="1"/>
    <col min="10" max="10" width="8.7109375" style="128" customWidth="1"/>
    <col min="11" max="13" width="8.7109375" style="129" customWidth="1"/>
    <col min="14" max="14" width="8.57421875" style="129" customWidth="1"/>
    <col min="15" max="16" width="8.7109375" style="129" customWidth="1"/>
    <col min="17" max="17" width="9.57421875" style="129" customWidth="1"/>
    <col min="18" max="20" width="10.8515625" style="129" customWidth="1"/>
    <col min="32" max="32" width="10.140625" style="0" bestFit="1" customWidth="1"/>
    <col min="34" max="34" width="15.57421875" style="0" customWidth="1"/>
  </cols>
  <sheetData>
    <row r="1" spans="1:20" ht="23.25" customHeight="1">
      <c r="A1" s="206" t="s">
        <v>20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</row>
    <row r="2" spans="1:20" ht="23.25" customHeight="1">
      <c r="A2" s="206" t="s">
        <v>71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34" ht="23.25" customHeight="1">
      <c r="A3" s="206" t="s">
        <v>105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V3" s="206" t="s">
        <v>72</v>
      </c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</row>
    <row r="5" spans="1:34" ht="84.75" customHeight="1">
      <c r="A5" s="115" t="s">
        <v>73</v>
      </c>
      <c r="B5" s="133" t="s">
        <v>74</v>
      </c>
      <c r="C5" s="116" t="s">
        <v>75</v>
      </c>
      <c r="D5" s="116" t="s">
        <v>76</v>
      </c>
      <c r="E5" s="116" t="s">
        <v>77</v>
      </c>
      <c r="F5" s="117" t="s">
        <v>78</v>
      </c>
      <c r="G5" s="117" t="s">
        <v>115</v>
      </c>
      <c r="H5" s="117" t="s">
        <v>116</v>
      </c>
      <c r="I5" s="117" t="s">
        <v>117</v>
      </c>
      <c r="J5" s="117" t="s">
        <v>118</v>
      </c>
      <c r="K5" s="117" t="s">
        <v>131</v>
      </c>
      <c r="L5" s="117" t="s">
        <v>119</v>
      </c>
      <c r="M5" s="117" t="s">
        <v>120</v>
      </c>
      <c r="N5" s="117" t="s">
        <v>79</v>
      </c>
      <c r="O5" s="117" t="s">
        <v>80</v>
      </c>
      <c r="P5" s="117" t="s">
        <v>81</v>
      </c>
      <c r="Q5" s="117" t="s">
        <v>82</v>
      </c>
      <c r="R5" s="117" t="s">
        <v>83</v>
      </c>
      <c r="S5" s="117" t="s">
        <v>9</v>
      </c>
      <c r="T5" s="117" t="s">
        <v>84</v>
      </c>
      <c r="V5" s="117" t="s">
        <v>78</v>
      </c>
      <c r="W5" s="117" t="s">
        <v>115</v>
      </c>
      <c r="X5" s="117" t="s">
        <v>116</v>
      </c>
      <c r="Y5" s="117" t="s">
        <v>117</v>
      </c>
      <c r="Z5" s="117" t="s">
        <v>118</v>
      </c>
      <c r="AA5" s="117" t="s">
        <v>131</v>
      </c>
      <c r="AB5" s="117" t="s">
        <v>119</v>
      </c>
      <c r="AC5" s="117" t="s">
        <v>120</v>
      </c>
      <c r="AD5" s="118" t="s">
        <v>16</v>
      </c>
      <c r="AE5" s="118" t="s">
        <v>80</v>
      </c>
      <c r="AF5" s="118" t="s">
        <v>81</v>
      </c>
      <c r="AG5" s="118" t="s">
        <v>85</v>
      </c>
      <c r="AH5" s="118" t="s">
        <v>86</v>
      </c>
    </row>
    <row r="6" spans="1:34" ht="84.75" customHeight="1">
      <c r="A6" s="119">
        <v>4</v>
      </c>
      <c r="B6" s="136" t="s">
        <v>129</v>
      </c>
      <c r="C6" s="137" t="s">
        <v>0</v>
      </c>
      <c r="D6" s="138" t="s">
        <v>24</v>
      </c>
      <c r="E6" s="138" t="s">
        <v>35</v>
      </c>
      <c r="F6" s="120">
        <f>'Тотмянин Н.А.'!L11</f>
        <v>4.5</v>
      </c>
      <c r="G6" s="121">
        <f>'Смирнов В.В.'!L11</f>
        <v>4.3999999999999995</v>
      </c>
      <c r="H6" s="121">
        <f>'Примак Л.Н.'!L11</f>
        <v>4.699999999999999</v>
      </c>
      <c r="I6" s="120">
        <f>'Колчанова Е.А.'!L11</f>
        <v>4.1</v>
      </c>
      <c r="J6" s="121">
        <f>'Кузнецова Е.В.'!L11</f>
        <v>4.3</v>
      </c>
      <c r="K6" s="120">
        <f>'Висков И.В.'!L11</f>
        <v>4.35</v>
      </c>
      <c r="L6" s="120">
        <f>'Тимошенко Т.И.'!L11</f>
        <v>4.5</v>
      </c>
      <c r="M6" s="120">
        <f>'Григорьев А.Г.'!L11</f>
        <v>4.4</v>
      </c>
      <c r="N6" s="122">
        <f>N13</f>
        <v>8</v>
      </c>
      <c r="O6" s="120">
        <f aca="true" t="shared" si="0" ref="O6:O13">MAX(F6:M6)</f>
        <v>4.699999999999999</v>
      </c>
      <c r="P6" s="120">
        <f aca="true" t="shared" si="1" ref="P6:P13">MIN(F6:M6)</f>
        <v>4.1</v>
      </c>
      <c r="Q6" s="120">
        <f aca="true" t="shared" si="2" ref="Q6:Q13">SUM(F6:M6)</f>
        <v>35.24999999999999</v>
      </c>
      <c r="R6" s="120">
        <f aca="true" t="shared" si="3" ref="R6:R13">(Q6-O6-P6)/(N6-2)</f>
        <v>4.408333333333332</v>
      </c>
      <c r="S6" s="123" t="s">
        <v>133</v>
      </c>
      <c r="T6" s="123"/>
      <c r="V6" s="124">
        <f>'Тотмянин Н.А.'!F11</f>
        <v>2.3</v>
      </c>
      <c r="W6" s="124">
        <f>'Смирнов В.В.'!F11</f>
        <v>2.3</v>
      </c>
      <c r="X6" s="124">
        <f>'Примак Л.Н.'!F11</f>
        <v>2.3</v>
      </c>
      <c r="Y6" s="124">
        <f>'Колчанова Е.А.'!F11</f>
        <v>2.3</v>
      </c>
      <c r="Z6" s="124">
        <f>'Кузнецова Е.В.'!F11</f>
        <v>2.3</v>
      </c>
      <c r="AA6" s="124">
        <f>'Висков И.В.'!F11</f>
        <v>2.3</v>
      </c>
      <c r="AB6" s="125">
        <f>'Тимошенко Т.И.'!F11</f>
        <v>2.3</v>
      </c>
      <c r="AC6" s="126">
        <f>'Григорьев А.Г.'!F11</f>
        <v>2.3</v>
      </c>
      <c r="AD6" s="124">
        <f aca="true" t="shared" si="4" ref="AD6:AD13">SUM(V6:AC6)</f>
        <v>18.400000000000002</v>
      </c>
      <c r="AE6" s="126">
        <f aca="true" t="shared" si="5" ref="AE6:AE13">MAX(V6:AC6)</f>
        <v>2.3</v>
      </c>
      <c r="AF6" s="126">
        <f aca="true" t="shared" si="6" ref="AF6:AF13">MIN(V6:AC6)</f>
        <v>2.3</v>
      </c>
      <c r="AG6" s="126">
        <f aca="true" t="shared" si="7" ref="AG6:AG13">(AD6-AE6-AF6)/(N6-2)</f>
        <v>2.3000000000000003</v>
      </c>
      <c r="AH6" s="127">
        <v>44496</v>
      </c>
    </row>
    <row r="7" spans="1:34" ht="84.75" customHeight="1">
      <c r="A7" s="119">
        <v>6</v>
      </c>
      <c r="B7" s="136" t="s">
        <v>101</v>
      </c>
      <c r="C7" s="137" t="s">
        <v>0</v>
      </c>
      <c r="D7" s="138" t="s">
        <v>45</v>
      </c>
      <c r="E7" s="138" t="s">
        <v>46</v>
      </c>
      <c r="F7" s="120">
        <f>'Тотмянин Н.А.'!L13</f>
        <v>4.35</v>
      </c>
      <c r="G7" s="121">
        <f>'Смирнов В.В.'!L13</f>
        <v>4.2</v>
      </c>
      <c r="H7" s="121">
        <f>'Примак Л.Н.'!L13</f>
        <v>4.2</v>
      </c>
      <c r="I7" s="120">
        <f>'Колчанова Е.А.'!L13</f>
        <v>3.6000000000000005</v>
      </c>
      <c r="J7" s="121">
        <f>'Кузнецова Е.В.'!L13</f>
        <v>4.199999999999999</v>
      </c>
      <c r="K7" s="120">
        <f>'Висков И.В.'!L13</f>
        <v>3.8000000000000003</v>
      </c>
      <c r="L7" s="120">
        <f>'Тимошенко Т.И.'!L13</f>
        <v>4</v>
      </c>
      <c r="M7" s="120">
        <f>'Григорьев А.Г.'!L13</f>
        <v>4.3</v>
      </c>
      <c r="N7" s="122">
        <f>N9</f>
        <v>8</v>
      </c>
      <c r="O7" s="120">
        <f t="shared" si="0"/>
        <v>4.35</v>
      </c>
      <c r="P7" s="120">
        <f t="shared" si="1"/>
        <v>3.6000000000000005</v>
      </c>
      <c r="Q7" s="120">
        <f t="shared" si="2"/>
        <v>32.65</v>
      </c>
      <c r="R7" s="120">
        <f t="shared" si="3"/>
        <v>4.116666666666666</v>
      </c>
      <c r="S7" s="123" t="s">
        <v>134</v>
      </c>
      <c r="T7" s="123"/>
      <c r="V7" s="124">
        <f>'Тотмянин Н.А.'!F13</f>
        <v>3.4</v>
      </c>
      <c r="W7" s="124">
        <f>'Смирнов В.В.'!F13</f>
        <v>3</v>
      </c>
      <c r="X7" s="124">
        <f>'Примак Л.Н.'!F13</f>
        <v>3.2</v>
      </c>
      <c r="Y7" s="124">
        <f>'Колчанова Е.А.'!F13</f>
        <v>3.1</v>
      </c>
      <c r="Z7" s="124">
        <f>'Кузнецова Е.В.'!F13</f>
        <v>3.3</v>
      </c>
      <c r="AA7" s="124">
        <f>'Висков И.В.'!F13</f>
        <v>3</v>
      </c>
      <c r="AB7" s="125">
        <f>'Тимошенко Т.И.'!F13</f>
        <v>3.2</v>
      </c>
      <c r="AC7" s="126">
        <f>'Григорьев А.Г.'!F13</f>
        <v>3.4</v>
      </c>
      <c r="AD7" s="124">
        <f t="shared" si="4"/>
        <v>25.599999999999998</v>
      </c>
      <c r="AE7" s="126">
        <f t="shared" si="5"/>
        <v>3.4</v>
      </c>
      <c r="AF7" s="126">
        <f t="shared" si="6"/>
        <v>3</v>
      </c>
      <c r="AG7" s="126">
        <f t="shared" si="7"/>
        <v>3.1999999999999997</v>
      </c>
      <c r="AH7" s="127">
        <v>44419</v>
      </c>
    </row>
    <row r="8" spans="1:34" ht="75" customHeight="1">
      <c r="A8" s="119">
        <v>7</v>
      </c>
      <c r="B8" s="136" t="s">
        <v>102</v>
      </c>
      <c r="C8" s="137" t="s">
        <v>0</v>
      </c>
      <c r="D8" s="138" t="s">
        <v>52</v>
      </c>
      <c r="E8" s="138" t="s">
        <v>53</v>
      </c>
      <c r="F8" s="120">
        <f>'Тотмянин Н.А.'!L14</f>
        <v>4</v>
      </c>
      <c r="G8" s="121">
        <f>'Смирнов В.В.'!L14</f>
        <v>4.1000000000000005</v>
      </c>
      <c r="H8" s="121">
        <f>'Примак Л.Н.'!L14</f>
        <v>3.7</v>
      </c>
      <c r="I8" s="120">
        <f>'Колчанова Е.А.'!L14</f>
        <v>3.75</v>
      </c>
      <c r="J8" s="121">
        <f>'Кузнецова Е.В.'!L14</f>
        <v>3.9000000000000004</v>
      </c>
      <c r="K8" s="120">
        <f>'Висков И.В.'!L14</f>
        <v>4.2</v>
      </c>
      <c r="L8" s="120">
        <f>'Тимошенко Т.И.'!L14</f>
        <v>3.4499999999999997</v>
      </c>
      <c r="M8" s="120">
        <f>'Григорьев А.Г.'!L14</f>
        <v>4.1</v>
      </c>
      <c r="N8" s="122">
        <f>N7</f>
        <v>8</v>
      </c>
      <c r="O8" s="120">
        <f t="shared" si="0"/>
        <v>4.2</v>
      </c>
      <c r="P8" s="120">
        <f t="shared" si="1"/>
        <v>3.4499999999999997</v>
      </c>
      <c r="Q8" s="120">
        <f t="shared" si="2"/>
        <v>31.200000000000003</v>
      </c>
      <c r="R8" s="120">
        <f t="shared" si="3"/>
        <v>3.9250000000000007</v>
      </c>
      <c r="S8" s="123" t="s">
        <v>135</v>
      </c>
      <c r="T8" s="123"/>
      <c r="V8" s="124">
        <f>'Тотмянин Н.А.'!F14</f>
        <v>2.7</v>
      </c>
      <c r="W8" s="124">
        <f>'Смирнов В.В.'!F14</f>
        <v>2.5</v>
      </c>
      <c r="X8" s="124">
        <f>'Примак Л.Н.'!F14</f>
        <v>2.7</v>
      </c>
      <c r="Y8" s="124">
        <f>'Колчанова Е.А.'!F14</f>
        <v>2.8</v>
      </c>
      <c r="Z8" s="124">
        <f>'Кузнецова Е.В.'!F14</f>
        <v>2.7</v>
      </c>
      <c r="AA8" s="124">
        <f>'Висков И.В.'!F14</f>
        <v>2.7</v>
      </c>
      <c r="AB8" s="125">
        <f>'Тимошенко Т.И.'!F14</f>
        <v>2.5</v>
      </c>
      <c r="AC8" s="126">
        <f>'Григорьев А.Г.'!F14</f>
        <v>2.8</v>
      </c>
      <c r="AD8" s="124">
        <f t="shared" si="4"/>
        <v>21.4</v>
      </c>
      <c r="AE8" s="126">
        <f t="shared" si="5"/>
        <v>2.8</v>
      </c>
      <c r="AF8" s="126">
        <f t="shared" si="6"/>
        <v>2.5</v>
      </c>
      <c r="AG8" s="126">
        <f t="shared" si="7"/>
        <v>2.683333333333333</v>
      </c>
      <c r="AH8" s="127">
        <v>44417</v>
      </c>
    </row>
    <row r="9" spans="1:34" ht="75" customHeight="1">
      <c r="A9" s="119">
        <v>5</v>
      </c>
      <c r="B9" s="136" t="s">
        <v>100</v>
      </c>
      <c r="C9" s="137" t="s">
        <v>0</v>
      </c>
      <c r="D9" s="138" t="s">
        <v>24</v>
      </c>
      <c r="E9" s="138" t="s">
        <v>35</v>
      </c>
      <c r="F9" s="120">
        <f>'Тотмянин Н.А.'!L12</f>
        <v>4</v>
      </c>
      <c r="G9" s="121">
        <f>'Смирнов В.В.'!L12</f>
        <v>3.5999999999999996</v>
      </c>
      <c r="H9" s="121">
        <f>'Примак Л.Н.'!L12</f>
        <v>4.1</v>
      </c>
      <c r="I9" s="120">
        <f>'Колчанова Е.А.'!L12</f>
        <v>3.4</v>
      </c>
      <c r="J9" s="121">
        <f>'Кузнецова Е.В.'!L12</f>
        <v>3.6999999999999997</v>
      </c>
      <c r="K9" s="120">
        <f>'Висков И.В.'!L12</f>
        <v>3.3</v>
      </c>
      <c r="L9" s="120">
        <f>'Тимошенко Т.И.'!L12</f>
        <v>3.8</v>
      </c>
      <c r="M9" s="120">
        <f>'Григорьев А.Г.'!L12</f>
        <v>3.9</v>
      </c>
      <c r="N9" s="122">
        <f>N6</f>
        <v>8</v>
      </c>
      <c r="O9" s="120">
        <f t="shared" si="0"/>
        <v>4.1</v>
      </c>
      <c r="P9" s="120">
        <f t="shared" si="1"/>
        <v>3.3</v>
      </c>
      <c r="Q9" s="120">
        <f t="shared" si="2"/>
        <v>29.8</v>
      </c>
      <c r="R9" s="120">
        <f t="shared" si="3"/>
        <v>3.733333333333334</v>
      </c>
      <c r="S9" s="123" t="s">
        <v>136</v>
      </c>
      <c r="T9" s="123"/>
      <c r="V9" s="124">
        <f>'Тотмянин Н.А.'!F12</f>
        <v>2.3</v>
      </c>
      <c r="W9" s="124">
        <f>'Смирнов В.В.'!F12</f>
        <v>2.3</v>
      </c>
      <c r="X9" s="124">
        <f>'Примак Л.Н.'!F12</f>
        <v>2.3</v>
      </c>
      <c r="Y9" s="124">
        <f>'Колчанова Е.А.'!F12</f>
        <v>2.3</v>
      </c>
      <c r="Z9" s="124">
        <f>'Кузнецова Е.В.'!F12</f>
        <v>2.3</v>
      </c>
      <c r="AA9" s="124">
        <f>'Висков И.В.'!F12</f>
        <v>2.3</v>
      </c>
      <c r="AB9" s="125">
        <f>'Тимошенко Т.И.'!F12</f>
        <v>2.3</v>
      </c>
      <c r="AC9" s="126">
        <f>'Григорьев А.Г.'!F12</f>
        <v>2.3</v>
      </c>
      <c r="AD9" s="124">
        <f t="shared" si="4"/>
        <v>18.400000000000002</v>
      </c>
      <c r="AE9" s="126">
        <f t="shared" si="5"/>
        <v>2.3</v>
      </c>
      <c r="AF9" s="126">
        <f t="shared" si="6"/>
        <v>2.3</v>
      </c>
      <c r="AG9" s="126">
        <f t="shared" si="7"/>
        <v>2.3000000000000003</v>
      </c>
      <c r="AH9" s="127">
        <v>44509</v>
      </c>
    </row>
    <row r="10" spans="1:34" ht="75" customHeight="1">
      <c r="A10" s="119">
        <v>1</v>
      </c>
      <c r="B10" s="136" t="s">
        <v>104</v>
      </c>
      <c r="C10" s="137" t="s">
        <v>0</v>
      </c>
      <c r="D10" s="138" t="s">
        <v>24</v>
      </c>
      <c r="E10" s="138" t="s">
        <v>17</v>
      </c>
      <c r="F10" s="120">
        <f>'Тотмянин Н.А.'!L8</f>
        <v>3.9</v>
      </c>
      <c r="G10" s="121">
        <f>'Смирнов В.В.'!L8</f>
        <v>3.4000000000000004</v>
      </c>
      <c r="H10" s="121">
        <f>'Примак Л.Н.'!L8</f>
        <v>3.4</v>
      </c>
      <c r="I10" s="120">
        <f>'Колчанова Е.А.'!L8</f>
        <v>3.4000000000000004</v>
      </c>
      <c r="J10" s="121">
        <f>'Кузнецова Е.В.'!L8</f>
        <v>3.85</v>
      </c>
      <c r="K10" s="120">
        <f>'Висков И.В.'!L8</f>
        <v>3.7</v>
      </c>
      <c r="L10" s="120">
        <f>'Тимошенко Т.И.'!L8</f>
        <v>3.45</v>
      </c>
      <c r="M10" s="120">
        <f>'Григорьев А.Г.'!L8</f>
        <v>3.8499999999999996</v>
      </c>
      <c r="N10" s="122">
        <f>COUNTA(F5:M5)</f>
        <v>8</v>
      </c>
      <c r="O10" s="120">
        <f t="shared" si="0"/>
        <v>3.9</v>
      </c>
      <c r="P10" s="120">
        <f t="shared" si="1"/>
        <v>3.4</v>
      </c>
      <c r="Q10" s="120">
        <f t="shared" si="2"/>
        <v>28.950000000000003</v>
      </c>
      <c r="R10" s="120">
        <f t="shared" si="3"/>
        <v>3.6083333333333343</v>
      </c>
      <c r="S10" s="123" t="s">
        <v>137</v>
      </c>
      <c r="T10" s="123"/>
      <c r="V10" s="124">
        <f>'Тотмянин Н.А.'!F8</f>
        <v>2.8</v>
      </c>
      <c r="W10" s="124">
        <f>'Смирнов В.В.'!F8</f>
        <v>2.7</v>
      </c>
      <c r="X10" s="124">
        <f>'Примак Л.Н.'!F8</f>
        <v>2.8</v>
      </c>
      <c r="Y10" s="124">
        <f>'Колчанова Е.А.'!F8</f>
        <v>2.7</v>
      </c>
      <c r="Z10" s="124">
        <f>'Кузнецова Е.В.'!F8</f>
        <v>2.8</v>
      </c>
      <c r="AA10" s="124">
        <f>'Висков И.В.'!F8</f>
        <v>2.8</v>
      </c>
      <c r="AB10" s="125">
        <f>'Тимошенко Т.И.'!F8</f>
        <v>2.6</v>
      </c>
      <c r="AC10" s="126">
        <f>'Григорьев А.Г.'!F8</f>
        <v>2.8</v>
      </c>
      <c r="AD10" s="124">
        <f t="shared" si="4"/>
        <v>22.000000000000004</v>
      </c>
      <c r="AE10" s="126">
        <f t="shared" si="5"/>
        <v>2.8</v>
      </c>
      <c r="AF10" s="126">
        <f t="shared" si="6"/>
        <v>2.6</v>
      </c>
      <c r="AG10" s="126">
        <f t="shared" si="7"/>
        <v>2.766666666666667</v>
      </c>
      <c r="AH10" s="127">
        <v>44323</v>
      </c>
    </row>
    <row r="11" spans="1:34" ht="75" customHeight="1">
      <c r="A11" s="119">
        <v>8</v>
      </c>
      <c r="B11" s="136" t="s">
        <v>103</v>
      </c>
      <c r="C11" s="137" t="s">
        <v>4</v>
      </c>
      <c r="D11" s="138" t="s">
        <v>59</v>
      </c>
      <c r="E11" s="138" t="s">
        <v>60</v>
      </c>
      <c r="F11" s="120">
        <f>'Тотмянин Н.А.'!L15</f>
        <v>2.59</v>
      </c>
      <c r="G11" s="121">
        <f>'Смирнов В.В.'!L15</f>
        <v>2.3000000000000003</v>
      </c>
      <c r="H11" s="121">
        <f>'Примак Л.Н.'!L15</f>
        <v>2.4</v>
      </c>
      <c r="I11" s="120">
        <f>'Колчанова Е.А.'!L15</f>
        <v>2.1</v>
      </c>
      <c r="J11" s="121">
        <f>'Кузнецова Е.В.'!L15</f>
        <v>2.6</v>
      </c>
      <c r="K11" s="120">
        <f>'Висков И.В.'!L15</f>
        <v>2.4000000000000004</v>
      </c>
      <c r="L11" s="120">
        <f>'Тимошенко Т.И.'!L15</f>
        <v>2.5</v>
      </c>
      <c r="M11" s="120">
        <f>'Григорьев А.Г.'!L15</f>
        <v>2.4</v>
      </c>
      <c r="N11" s="122">
        <f>N8</f>
        <v>8</v>
      </c>
      <c r="O11" s="120">
        <f t="shared" si="0"/>
        <v>2.6</v>
      </c>
      <c r="P11" s="120">
        <f t="shared" si="1"/>
        <v>2.1</v>
      </c>
      <c r="Q11" s="120">
        <f t="shared" si="2"/>
        <v>19.29</v>
      </c>
      <c r="R11" s="120">
        <f t="shared" si="3"/>
        <v>2.431666666666666</v>
      </c>
      <c r="S11" s="123" t="s">
        <v>138</v>
      </c>
      <c r="T11" s="123"/>
      <c r="V11" s="124">
        <f>'Тотмянин Н.А.'!F15</f>
        <v>1.9</v>
      </c>
      <c r="W11" s="124">
        <f>'Смирнов В.В.'!F15</f>
        <v>1.8</v>
      </c>
      <c r="X11" s="124">
        <f>'Примак Л.Н.'!F15</f>
        <v>1.9</v>
      </c>
      <c r="Y11" s="124">
        <f>'Колчанова Е.А.'!F15</f>
        <v>1.8</v>
      </c>
      <c r="Z11" s="124">
        <f>'Кузнецова Е.В.'!F15</f>
        <v>1.9</v>
      </c>
      <c r="AA11" s="124">
        <f>'Висков И.В.'!F15</f>
        <v>1.9</v>
      </c>
      <c r="AB11" s="125">
        <f>'Тимошенко Т.И.'!F15</f>
        <v>1.8</v>
      </c>
      <c r="AC11" s="126">
        <f>'Григорьев А.Г.'!F15</f>
        <v>1.9</v>
      </c>
      <c r="AD11" s="124">
        <f t="shared" si="4"/>
        <v>14.9</v>
      </c>
      <c r="AE11" s="126">
        <f t="shared" si="5"/>
        <v>1.9</v>
      </c>
      <c r="AF11" s="126">
        <f t="shared" si="6"/>
        <v>1.8</v>
      </c>
      <c r="AG11" s="126">
        <f t="shared" si="7"/>
        <v>1.8666666666666665</v>
      </c>
      <c r="AH11" s="127">
        <v>44418</v>
      </c>
    </row>
    <row r="12" spans="1:34" ht="75" customHeight="1">
      <c r="A12" s="119">
        <v>2</v>
      </c>
      <c r="B12" s="136" t="s">
        <v>97</v>
      </c>
      <c r="C12" s="137" t="s">
        <v>4</v>
      </c>
      <c r="D12" s="138" t="s">
        <v>125</v>
      </c>
      <c r="E12" s="138" t="s">
        <v>30</v>
      </c>
      <c r="F12" s="120">
        <f>'Тотмянин Н.А.'!L9</f>
        <v>2.5500000000000003</v>
      </c>
      <c r="G12" s="121">
        <f>'Смирнов В.В.'!L9</f>
        <v>1.8</v>
      </c>
      <c r="H12" s="121">
        <f>'Примак Л.Н.'!L9</f>
        <v>2.1</v>
      </c>
      <c r="I12" s="120">
        <f>'Колчанова Е.А.'!L9</f>
        <v>2</v>
      </c>
      <c r="J12" s="121">
        <f>'Кузнецова Е.В.'!L9</f>
        <v>2.1</v>
      </c>
      <c r="K12" s="120">
        <f>'Висков И.В.'!L9</f>
        <v>2.5</v>
      </c>
      <c r="L12" s="120">
        <f>'Тимошенко Т.И.'!L9</f>
        <v>2.1</v>
      </c>
      <c r="M12" s="120">
        <f>'Григорьев А.Г.'!L9</f>
        <v>2.3000000000000003</v>
      </c>
      <c r="N12" s="122">
        <f>N10</f>
        <v>8</v>
      </c>
      <c r="O12" s="120">
        <f t="shared" si="0"/>
        <v>2.5500000000000003</v>
      </c>
      <c r="P12" s="120">
        <f t="shared" si="1"/>
        <v>1.8</v>
      </c>
      <c r="Q12" s="120">
        <f t="shared" si="2"/>
        <v>17.45</v>
      </c>
      <c r="R12" s="120">
        <f t="shared" si="3"/>
        <v>2.183333333333333</v>
      </c>
      <c r="S12" s="123" t="s">
        <v>139</v>
      </c>
      <c r="T12" s="123"/>
      <c r="V12" s="124">
        <f>'Тотмянин Н.А.'!F9</f>
        <v>1.6</v>
      </c>
      <c r="W12" s="124">
        <f>'Смирнов В.В.'!F9</f>
        <v>1.6</v>
      </c>
      <c r="X12" s="124">
        <f>'Примак Л.Н.'!F9</f>
        <v>1.6</v>
      </c>
      <c r="Y12" s="124">
        <f>'Колчанова Е.А.'!F9</f>
        <v>1.7</v>
      </c>
      <c r="Z12" s="124">
        <f>'Кузнецова Е.В.'!F9</f>
        <v>1.6</v>
      </c>
      <c r="AA12" s="124">
        <f>'Висков И.В.'!F9</f>
        <v>1.6</v>
      </c>
      <c r="AB12" s="125">
        <f>'Тимошенко Т.И.'!F9</f>
        <v>1.5</v>
      </c>
      <c r="AC12" s="126">
        <f>'Григорьев А.Г.'!F9</f>
        <v>1.7</v>
      </c>
      <c r="AD12" s="124">
        <f t="shared" si="4"/>
        <v>12.9</v>
      </c>
      <c r="AE12" s="126">
        <f t="shared" si="5"/>
        <v>1.7</v>
      </c>
      <c r="AF12" s="126">
        <f t="shared" si="6"/>
        <v>1.5</v>
      </c>
      <c r="AG12" s="126">
        <f t="shared" si="7"/>
        <v>1.616666666666667</v>
      </c>
      <c r="AH12" s="127">
        <v>44505</v>
      </c>
    </row>
    <row r="13" spans="1:34" ht="75" customHeight="1">
      <c r="A13" s="119">
        <v>3</v>
      </c>
      <c r="B13" s="136" t="s">
        <v>98</v>
      </c>
      <c r="C13" s="137" t="s">
        <v>4</v>
      </c>
      <c r="D13" s="138" t="s">
        <v>126</v>
      </c>
      <c r="E13" s="138" t="s">
        <v>31</v>
      </c>
      <c r="F13" s="120">
        <f>'Тотмянин Н.А.'!L10</f>
        <v>2.4499999999999997</v>
      </c>
      <c r="G13" s="121">
        <f>'Смирнов В.В.'!L10</f>
        <v>1.9000000000000001</v>
      </c>
      <c r="H13" s="121">
        <f>'Примак Л.Н.'!L10</f>
        <v>1.6</v>
      </c>
      <c r="I13" s="120">
        <f>'Колчанова Е.А.'!L10</f>
        <v>1.9000000000000001</v>
      </c>
      <c r="J13" s="121">
        <f>'Кузнецова Е.В.'!L10</f>
        <v>1.85</v>
      </c>
      <c r="K13" s="120">
        <f>'Висков И.В.'!L10</f>
        <v>2.3499999999999996</v>
      </c>
      <c r="L13" s="120">
        <f>'Тимошенко Т.И.'!L10</f>
        <v>1.95</v>
      </c>
      <c r="M13" s="120">
        <f>'Григорьев А.Г.'!L10</f>
        <v>1.9000000000000001</v>
      </c>
      <c r="N13" s="122">
        <f>N12</f>
        <v>8</v>
      </c>
      <c r="O13" s="120">
        <f t="shared" si="0"/>
        <v>2.4499999999999997</v>
      </c>
      <c r="P13" s="120">
        <f t="shared" si="1"/>
        <v>1.6</v>
      </c>
      <c r="Q13" s="120">
        <f t="shared" si="2"/>
        <v>15.899999999999999</v>
      </c>
      <c r="R13" s="120">
        <f t="shared" si="3"/>
        <v>1.9749999999999999</v>
      </c>
      <c r="S13" s="123" t="s">
        <v>140</v>
      </c>
      <c r="T13" s="123"/>
      <c r="V13" s="124">
        <f>'Тотмянин Н.А.'!F10</f>
        <v>1.7</v>
      </c>
      <c r="W13" s="124">
        <f>'Смирнов В.В.'!F10</f>
        <v>1.5</v>
      </c>
      <c r="X13" s="124">
        <f>'Примак Л.Н.'!F10</f>
        <v>1.5</v>
      </c>
      <c r="Y13" s="124">
        <f>'Колчанова Е.А.'!F10</f>
        <v>1.7</v>
      </c>
      <c r="Z13" s="124">
        <f>'Кузнецова Е.В.'!F10</f>
        <v>1.55</v>
      </c>
      <c r="AA13" s="124">
        <f>'Висков И.В.'!F10</f>
        <v>1.6</v>
      </c>
      <c r="AB13" s="125">
        <f>'Тимошенко Т.И.'!F10</f>
        <v>1.5</v>
      </c>
      <c r="AC13" s="126">
        <f>'Григорьев А.Г.'!F10</f>
        <v>1.6</v>
      </c>
      <c r="AD13" s="124">
        <f t="shared" si="4"/>
        <v>12.65</v>
      </c>
      <c r="AE13" s="126">
        <f t="shared" si="5"/>
        <v>1.7</v>
      </c>
      <c r="AF13" s="126">
        <f t="shared" si="6"/>
        <v>1.5</v>
      </c>
      <c r="AG13" s="126">
        <f t="shared" si="7"/>
        <v>1.5750000000000002</v>
      </c>
      <c r="AH13" s="127">
        <v>44504</v>
      </c>
    </row>
    <row r="14" ht="75" customHeight="1"/>
    <row r="16" ht="75" customHeight="1"/>
    <row r="19" spans="4:25" ht="15">
      <c r="D19" s="128"/>
      <c r="E19" s="128"/>
      <c r="Y19" s="130"/>
    </row>
    <row r="20" ht="15">
      <c r="AG20" s="131"/>
    </row>
    <row r="21" ht="15">
      <c r="AG21" s="131"/>
    </row>
    <row r="25" spans="4:5" ht="15">
      <c r="D25" s="128"/>
      <c r="E25" s="128"/>
    </row>
  </sheetData>
  <sheetProtection/>
  <mergeCells count="4">
    <mergeCell ref="A1:T1"/>
    <mergeCell ref="A2:T2"/>
    <mergeCell ref="A3:T3"/>
    <mergeCell ref="V3:AH3"/>
  </mergeCells>
  <conditionalFormatting sqref="F10:M10">
    <cfRule type="cellIs" priority="62" dxfId="19" operator="equal" stopIfTrue="1">
      <formula>$P$10</formula>
    </cfRule>
    <cfRule type="cellIs" priority="63" dxfId="20" operator="equal" stopIfTrue="1">
      <formula>$O$10</formula>
    </cfRule>
  </conditionalFormatting>
  <conditionalFormatting sqref="F12:M12">
    <cfRule type="cellIs" priority="66" dxfId="19" operator="equal" stopIfTrue="1">
      <formula>$P$12</formula>
    </cfRule>
    <cfRule type="cellIs" priority="67" dxfId="20" operator="equal" stopIfTrue="1">
      <formula>$O$12</formula>
    </cfRule>
    <cfRule type="cellIs" priority="68" dxfId="19" operator="equal" stopIfTrue="1">
      <formula>$P$10</formula>
    </cfRule>
    <cfRule type="cellIs" priority="69" dxfId="20" operator="equal" stopIfTrue="1">
      <formula>$O$10</formula>
    </cfRule>
  </conditionalFormatting>
  <conditionalFormatting sqref="F13:M13">
    <cfRule type="cellIs" priority="74" dxfId="19" operator="equal" stopIfTrue="1">
      <formula>$P$13</formula>
    </cfRule>
    <cfRule type="cellIs" priority="75" dxfId="20" operator="equal" stopIfTrue="1">
      <formula>$O$13</formula>
    </cfRule>
  </conditionalFormatting>
  <conditionalFormatting sqref="F6:M6">
    <cfRule type="cellIs" priority="78" dxfId="19" operator="equal" stopIfTrue="1">
      <formula>$P$6</formula>
    </cfRule>
    <cfRule type="cellIs" priority="79" dxfId="20" operator="equal" stopIfTrue="1">
      <formula>$O$6</formula>
    </cfRule>
    <cfRule type="cellIs" priority="80" dxfId="19" operator="equal" stopIfTrue="1">
      <formula>$P$13</formula>
    </cfRule>
    <cfRule type="cellIs" priority="81" dxfId="20" operator="equal" stopIfTrue="1">
      <formula>$O$13</formula>
    </cfRule>
  </conditionalFormatting>
  <conditionalFormatting sqref="F9:M9">
    <cfRule type="cellIs" priority="86" dxfId="19" operator="equal" stopIfTrue="1">
      <formula>$P$9</formula>
    </cfRule>
    <cfRule type="cellIs" priority="87" dxfId="20" operator="equal" stopIfTrue="1">
      <formula>$O$9</formula>
    </cfRule>
  </conditionalFormatting>
  <conditionalFormatting sqref="F7:M7">
    <cfRule type="cellIs" priority="90" dxfId="19" operator="equal" stopIfTrue="1">
      <formula>$P$7</formula>
    </cfRule>
    <cfRule type="cellIs" priority="91" dxfId="19" operator="equal" stopIfTrue="1">
      <formula>1.75</formula>
    </cfRule>
    <cfRule type="cellIs" priority="92" dxfId="20" operator="equal" stopIfTrue="1">
      <formula>$O$7</formula>
    </cfRule>
  </conditionalFormatting>
  <conditionalFormatting sqref="F8:M8">
    <cfRule type="cellIs" priority="96" dxfId="19" operator="equal" stopIfTrue="1">
      <formula>$P$8</formula>
    </cfRule>
    <cfRule type="cellIs" priority="97" dxfId="20" operator="equal" stopIfTrue="1">
      <formula>$O$8</formula>
    </cfRule>
  </conditionalFormatting>
  <conditionalFormatting sqref="F11:M11">
    <cfRule type="cellIs" priority="100" dxfId="19" operator="equal" stopIfTrue="1">
      <formula>$P$11</formula>
    </cfRule>
    <cfRule type="cellIs" priority="101" dxfId="20" operator="equal" stopIfTrue="1">
      <formula>$O$11</formula>
    </cfRule>
  </conditionalFormatting>
  <printOptions horizontalCentered="1"/>
  <pageMargins left="0.11811023622047245" right="0.11811023622047245" top="0.7480314960629921" bottom="0.7480314960629921" header="0.31496062992125984" footer="0.31496062992125984"/>
  <pageSetup fitToHeight="1" fitToWidth="1" horizontalDpi="600" verticalDpi="600" orientation="portrait" paperSize="9" scale="3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0" zoomScaleNormal="70" zoomScalePageLayoutView="0" workbookViewId="0" topLeftCell="A1">
      <selection activeCell="F12" sqref="F12"/>
    </sheetView>
  </sheetViews>
  <sheetFormatPr defaultColWidth="9.140625" defaultRowHeight="15"/>
  <cols>
    <col min="1" max="1" width="4.8515625" style="129" customWidth="1"/>
    <col min="2" max="2" width="4.8515625" style="135" customWidth="1"/>
    <col min="3" max="3" width="39.140625" style="135" customWidth="1"/>
    <col min="4" max="4" width="20.421875" style="129" customWidth="1"/>
    <col min="5" max="6" width="20.7109375" style="129" customWidth="1"/>
    <col min="7" max="8" width="20.7109375" style="128" customWidth="1"/>
    <col min="9" max="10" width="20.7109375" style="129" customWidth="1"/>
    <col min="11" max="12" width="20.7109375" style="128" customWidth="1"/>
    <col min="13" max="13" width="20.7109375" style="129" customWidth="1"/>
  </cols>
  <sheetData>
    <row r="1" spans="1:13" ht="23.25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23.25">
      <c r="A2" s="222" t="s">
        <v>71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3.25">
      <c r="A3" s="222" t="s">
        <v>105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3:13" ht="23.25">
      <c r="C4" s="134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2" ht="18.75">
      <c r="A5" s="223" t="s">
        <v>87</v>
      </c>
      <c r="B5" s="224"/>
      <c r="C5" s="224"/>
      <c r="D5" s="224"/>
      <c r="E5" s="224"/>
      <c r="F5" s="224"/>
      <c r="G5" s="206" t="s">
        <v>88</v>
      </c>
      <c r="H5" s="206"/>
      <c r="I5" s="206"/>
      <c r="J5" s="147" t="s">
        <v>89</v>
      </c>
      <c r="K5" s="147"/>
      <c r="L5" s="146" t="s">
        <v>106</v>
      </c>
    </row>
    <row r="7" spans="1:13" ht="83.25" customHeight="1">
      <c r="A7" s="142" t="s">
        <v>73</v>
      </c>
      <c r="B7" s="225" t="s">
        <v>74</v>
      </c>
      <c r="C7" s="225"/>
      <c r="D7" s="140" t="s">
        <v>76</v>
      </c>
      <c r="E7" s="140" t="s">
        <v>75</v>
      </c>
      <c r="F7" s="140" t="s">
        <v>90</v>
      </c>
      <c r="G7" s="140" t="s">
        <v>91</v>
      </c>
      <c r="H7" s="140" t="s">
        <v>92</v>
      </c>
      <c r="I7" s="140" t="s">
        <v>93</v>
      </c>
      <c r="J7" s="140" t="s">
        <v>94</v>
      </c>
      <c r="K7" s="140" t="s">
        <v>95</v>
      </c>
      <c r="L7" s="140" t="s">
        <v>96</v>
      </c>
      <c r="M7" s="140" t="s">
        <v>9</v>
      </c>
    </row>
    <row r="8" spans="1:13" ht="75" customHeight="1">
      <c r="A8" s="139">
        <v>1</v>
      </c>
      <c r="B8" s="227" t="s">
        <v>104</v>
      </c>
      <c r="C8" s="228"/>
      <c r="D8" s="143" t="s">
        <v>24</v>
      </c>
      <c r="E8" s="144" t="s">
        <v>0</v>
      </c>
      <c r="F8" s="163">
        <v>2.8</v>
      </c>
      <c r="G8" s="164">
        <v>0</v>
      </c>
      <c r="H8" s="164">
        <v>0</v>
      </c>
      <c r="I8" s="163">
        <v>0.2</v>
      </c>
      <c r="J8" s="163">
        <v>0.9</v>
      </c>
      <c r="K8" s="164">
        <v>0</v>
      </c>
      <c r="L8" s="164">
        <f>SUM(F8:K8)</f>
        <v>3.9</v>
      </c>
      <c r="M8" s="139"/>
    </row>
    <row r="9" spans="1:13" ht="75" customHeight="1">
      <c r="A9" s="139">
        <v>2</v>
      </c>
      <c r="B9" s="227" t="s">
        <v>97</v>
      </c>
      <c r="C9" s="228"/>
      <c r="D9" s="141" t="s">
        <v>124</v>
      </c>
      <c r="E9" s="144" t="s">
        <v>4</v>
      </c>
      <c r="F9" s="163">
        <v>1.6</v>
      </c>
      <c r="G9" s="164">
        <v>0</v>
      </c>
      <c r="H9" s="164">
        <v>0</v>
      </c>
      <c r="I9" s="163">
        <v>0.4</v>
      </c>
      <c r="J9" s="163">
        <v>0.45</v>
      </c>
      <c r="K9" s="164">
        <v>0.1</v>
      </c>
      <c r="L9" s="164">
        <f aca="true" t="shared" si="0" ref="L9:L15">SUM(F9:K9)</f>
        <v>2.5500000000000003</v>
      </c>
      <c r="M9" s="139"/>
    </row>
    <row r="10" spans="1:13" ht="75" customHeight="1">
      <c r="A10" s="139">
        <v>3</v>
      </c>
      <c r="B10" s="226" t="s">
        <v>98</v>
      </c>
      <c r="C10" s="226"/>
      <c r="D10" s="143" t="s">
        <v>51</v>
      </c>
      <c r="E10" s="144" t="s">
        <v>4</v>
      </c>
      <c r="F10" s="163">
        <v>1.7</v>
      </c>
      <c r="G10" s="164">
        <v>0</v>
      </c>
      <c r="H10" s="164">
        <v>0</v>
      </c>
      <c r="I10" s="163">
        <v>0.15</v>
      </c>
      <c r="J10" s="163">
        <v>0.5</v>
      </c>
      <c r="K10" s="164">
        <v>0.1</v>
      </c>
      <c r="L10" s="164">
        <f t="shared" si="0"/>
        <v>2.4499999999999997</v>
      </c>
      <c r="M10" s="139"/>
    </row>
    <row r="11" spans="1:13" ht="75" customHeight="1">
      <c r="A11" s="139">
        <v>4</v>
      </c>
      <c r="B11" s="226" t="s">
        <v>99</v>
      </c>
      <c r="C11" s="226"/>
      <c r="D11" s="143" t="s">
        <v>24</v>
      </c>
      <c r="E11" s="144" t="s">
        <v>0</v>
      </c>
      <c r="F11" s="163">
        <v>2.3</v>
      </c>
      <c r="G11" s="164">
        <v>0</v>
      </c>
      <c r="H11" s="164">
        <v>0</v>
      </c>
      <c r="I11" s="163">
        <v>0.7</v>
      </c>
      <c r="J11" s="163">
        <v>1.4</v>
      </c>
      <c r="K11" s="164">
        <v>0.1</v>
      </c>
      <c r="L11" s="164">
        <f t="shared" si="0"/>
        <v>4.5</v>
      </c>
      <c r="M11" s="139"/>
    </row>
    <row r="12" spans="1:13" ht="75" customHeight="1">
      <c r="A12" s="139">
        <v>5</v>
      </c>
      <c r="B12" s="226" t="s">
        <v>100</v>
      </c>
      <c r="C12" s="226"/>
      <c r="D12" s="143" t="s">
        <v>24</v>
      </c>
      <c r="E12" s="144" t="s">
        <v>0</v>
      </c>
      <c r="F12" s="163">
        <v>2.3</v>
      </c>
      <c r="G12" s="164">
        <v>0</v>
      </c>
      <c r="H12" s="164">
        <v>0</v>
      </c>
      <c r="I12" s="163">
        <v>0.7</v>
      </c>
      <c r="J12" s="163">
        <v>0.9</v>
      </c>
      <c r="K12" s="164">
        <v>0.1</v>
      </c>
      <c r="L12" s="164">
        <f t="shared" si="0"/>
        <v>4</v>
      </c>
      <c r="M12" s="139"/>
    </row>
    <row r="13" spans="1:13" ht="75" customHeight="1">
      <c r="A13" s="139">
        <v>6</v>
      </c>
      <c r="B13" s="226" t="s">
        <v>101</v>
      </c>
      <c r="C13" s="226"/>
      <c r="D13" s="141" t="s">
        <v>45</v>
      </c>
      <c r="E13" s="144" t="s">
        <v>0</v>
      </c>
      <c r="F13" s="163">
        <v>3.4</v>
      </c>
      <c r="G13" s="164">
        <v>0.1</v>
      </c>
      <c r="H13" s="164">
        <v>0</v>
      </c>
      <c r="I13" s="163">
        <v>0.4</v>
      </c>
      <c r="J13" s="163">
        <v>0.45</v>
      </c>
      <c r="K13" s="164">
        <v>0</v>
      </c>
      <c r="L13" s="164">
        <f t="shared" si="0"/>
        <v>4.35</v>
      </c>
      <c r="M13" s="139"/>
    </row>
    <row r="14" spans="1:13" ht="75" customHeight="1">
      <c r="A14" s="139">
        <v>7</v>
      </c>
      <c r="B14" s="226" t="s">
        <v>102</v>
      </c>
      <c r="C14" s="226"/>
      <c r="D14" s="141" t="s">
        <v>52</v>
      </c>
      <c r="E14" s="144" t="s">
        <v>0</v>
      </c>
      <c r="F14" s="163">
        <v>2.7</v>
      </c>
      <c r="G14" s="164">
        <v>0.1</v>
      </c>
      <c r="H14" s="164">
        <v>0</v>
      </c>
      <c r="I14" s="163">
        <v>0.4</v>
      </c>
      <c r="J14" s="163">
        <v>0.8</v>
      </c>
      <c r="K14" s="164">
        <v>0</v>
      </c>
      <c r="L14" s="164">
        <f t="shared" si="0"/>
        <v>4</v>
      </c>
      <c r="M14" s="139"/>
    </row>
    <row r="15" spans="1:13" ht="75" customHeight="1">
      <c r="A15" s="145">
        <v>8</v>
      </c>
      <c r="B15" s="226" t="s">
        <v>103</v>
      </c>
      <c r="C15" s="226"/>
      <c r="D15" s="143" t="s">
        <v>59</v>
      </c>
      <c r="E15" s="144" t="s">
        <v>4</v>
      </c>
      <c r="F15" s="165">
        <v>1.9</v>
      </c>
      <c r="G15" s="166">
        <v>0.1</v>
      </c>
      <c r="H15" s="166">
        <v>0</v>
      </c>
      <c r="I15" s="165">
        <v>0.19</v>
      </c>
      <c r="J15" s="165">
        <v>0.3</v>
      </c>
      <c r="K15" s="164">
        <v>0.1</v>
      </c>
      <c r="L15" s="164">
        <f t="shared" si="0"/>
        <v>2.59</v>
      </c>
      <c r="M15" s="145"/>
    </row>
  </sheetData>
  <sheetProtection/>
  <mergeCells count="14">
    <mergeCell ref="B15:C15"/>
    <mergeCell ref="A2:M2"/>
    <mergeCell ref="B8:C8"/>
    <mergeCell ref="B9:C9"/>
    <mergeCell ref="B10:C10"/>
    <mergeCell ref="B11:C11"/>
    <mergeCell ref="B12:C12"/>
    <mergeCell ref="B13:C13"/>
    <mergeCell ref="A1:M1"/>
    <mergeCell ref="A3:M3"/>
    <mergeCell ref="A5:F5"/>
    <mergeCell ref="G5:I5"/>
    <mergeCell ref="B7:C7"/>
    <mergeCell ref="B14:C1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0" zoomScaleNormal="70" zoomScalePageLayoutView="0" workbookViewId="0" topLeftCell="B2">
      <selection activeCell="F12" sqref="F12"/>
    </sheetView>
  </sheetViews>
  <sheetFormatPr defaultColWidth="9.140625" defaultRowHeight="15"/>
  <cols>
    <col min="1" max="1" width="4.8515625" style="129" customWidth="1"/>
    <col min="2" max="2" width="4.8515625" style="135" customWidth="1"/>
    <col min="3" max="3" width="39.140625" style="135" customWidth="1"/>
    <col min="4" max="4" width="20.421875" style="129" customWidth="1"/>
    <col min="5" max="6" width="20.7109375" style="129" customWidth="1"/>
    <col min="7" max="8" width="20.7109375" style="128" customWidth="1"/>
    <col min="9" max="10" width="20.7109375" style="129" customWidth="1"/>
    <col min="11" max="12" width="20.7109375" style="128" customWidth="1"/>
    <col min="13" max="13" width="20.7109375" style="129" customWidth="1"/>
  </cols>
  <sheetData>
    <row r="1" spans="1:13" ht="23.25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23.25">
      <c r="A2" s="222" t="s">
        <v>71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3.25">
      <c r="A3" s="222" t="s">
        <v>105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3:13" ht="23.25">
      <c r="C4" s="134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2" ht="18.75">
      <c r="A5" s="223" t="s">
        <v>107</v>
      </c>
      <c r="B5" s="224"/>
      <c r="C5" s="224"/>
      <c r="D5" s="224"/>
      <c r="E5" s="224"/>
      <c r="F5" s="224"/>
      <c r="G5" s="206" t="s">
        <v>109</v>
      </c>
      <c r="H5" s="206"/>
      <c r="I5" s="206"/>
      <c r="J5" s="147" t="s">
        <v>89</v>
      </c>
      <c r="K5" s="147"/>
      <c r="L5" s="146" t="s">
        <v>106</v>
      </c>
    </row>
    <row r="7" spans="1:13" ht="83.25" customHeight="1">
      <c r="A7" s="142" t="s">
        <v>73</v>
      </c>
      <c r="B7" s="225" t="s">
        <v>74</v>
      </c>
      <c r="C7" s="225"/>
      <c r="D7" s="140" t="s">
        <v>76</v>
      </c>
      <c r="E7" s="140" t="s">
        <v>75</v>
      </c>
      <c r="F7" s="140" t="s">
        <v>90</v>
      </c>
      <c r="G7" s="140" t="s">
        <v>91</v>
      </c>
      <c r="H7" s="140" t="s">
        <v>92</v>
      </c>
      <c r="I7" s="140" t="s">
        <v>93</v>
      </c>
      <c r="J7" s="140" t="s">
        <v>94</v>
      </c>
      <c r="K7" s="140" t="s">
        <v>95</v>
      </c>
      <c r="L7" s="140" t="s">
        <v>96</v>
      </c>
      <c r="M7" s="140" t="s">
        <v>9</v>
      </c>
    </row>
    <row r="8" spans="1:13" ht="75" customHeight="1">
      <c r="A8" s="139">
        <v>1</v>
      </c>
      <c r="B8" s="227" t="s">
        <v>104</v>
      </c>
      <c r="C8" s="228"/>
      <c r="D8" s="143" t="s">
        <v>24</v>
      </c>
      <c r="E8" s="144" t="s">
        <v>0</v>
      </c>
      <c r="F8" s="163">
        <v>2.7</v>
      </c>
      <c r="G8" s="164">
        <v>0</v>
      </c>
      <c r="H8" s="164">
        <v>0</v>
      </c>
      <c r="I8" s="163">
        <v>0.2</v>
      </c>
      <c r="J8" s="163">
        <v>0.5</v>
      </c>
      <c r="K8" s="164">
        <v>0</v>
      </c>
      <c r="L8" s="164">
        <f>SUM(F8:K8)</f>
        <v>3.4000000000000004</v>
      </c>
      <c r="M8" s="139"/>
    </row>
    <row r="9" spans="1:13" ht="75" customHeight="1">
      <c r="A9" s="139">
        <v>2</v>
      </c>
      <c r="B9" s="227" t="s">
        <v>97</v>
      </c>
      <c r="C9" s="228"/>
      <c r="D9" s="141" t="s">
        <v>28</v>
      </c>
      <c r="E9" s="144" t="s">
        <v>4</v>
      </c>
      <c r="F9" s="163">
        <v>1.6</v>
      </c>
      <c r="G9" s="164">
        <v>0</v>
      </c>
      <c r="H9" s="164">
        <v>0</v>
      </c>
      <c r="I9" s="163">
        <v>0.2</v>
      </c>
      <c r="J9" s="163">
        <v>0</v>
      </c>
      <c r="K9" s="164">
        <v>0</v>
      </c>
      <c r="L9" s="164">
        <f aca="true" t="shared" si="0" ref="L9:L15">SUM(F9:K9)</f>
        <v>1.8</v>
      </c>
      <c r="M9" s="139"/>
    </row>
    <row r="10" spans="1:13" ht="75" customHeight="1">
      <c r="A10" s="139">
        <v>3</v>
      </c>
      <c r="B10" s="226" t="s">
        <v>98</v>
      </c>
      <c r="C10" s="226"/>
      <c r="D10" s="143" t="s">
        <v>51</v>
      </c>
      <c r="E10" s="144" t="s">
        <v>4</v>
      </c>
      <c r="F10" s="163">
        <v>1.5</v>
      </c>
      <c r="G10" s="164">
        <v>0</v>
      </c>
      <c r="H10" s="164">
        <v>0</v>
      </c>
      <c r="I10" s="163">
        <v>0.2</v>
      </c>
      <c r="J10" s="163">
        <v>0.1</v>
      </c>
      <c r="K10" s="164">
        <v>0.1</v>
      </c>
      <c r="L10" s="164">
        <f t="shared" si="0"/>
        <v>1.9000000000000001</v>
      </c>
      <c r="M10" s="139"/>
    </row>
    <row r="11" spans="1:13" ht="75" customHeight="1">
      <c r="A11" s="139">
        <v>4</v>
      </c>
      <c r="B11" s="226" t="s">
        <v>129</v>
      </c>
      <c r="C11" s="226"/>
      <c r="D11" s="143" t="s">
        <v>24</v>
      </c>
      <c r="E11" s="144" t="s">
        <v>0</v>
      </c>
      <c r="F11" s="163">
        <v>2.3</v>
      </c>
      <c r="G11" s="164">
        <v>0</v>
      </c>
      <c r="H11" s="164">
        <v>0</v>
      </c>
      <c r="I11" s="163">
        <v>0.5</v>
      </c>
      <c r="J11" s="163">
        <v>1.5</v>
      </c>
      <c r="K11" s="164">
        <v>0.1</v>
      </c>
      <c r="L11" s="164">
        <f t="shared" si="0"/>
        <v>4.3999999999999995</v>
      </c>
      <c r="M11" s="139"/>
    </row>
    <row r="12" spans="1:13" ht="75" customHeight="1">
      <c r="A12" s="139">
        <v>5</v>
      </c>
      <c r="B12" s="226" t="s">
        <v>100</v>
      </c>
      <c r="C12" s="226"/>
      <c r="D12" s="143" t="s">
        <v>24</v>
      </c>
      <c r="E12" s="144" t="s">
        <v>0</v>
      </c>
      <c r="F12" s="163">
        <v>2.3</v>
      </c>
      <c r="G12" s="164">
        <v>0</v>
      </c>
      <c r="H12" s="164">
        <v>0</v>
      </c>
      <c r="I12" s="163">
        <v>0.5</v>
      </c>
      <c r="J12" s="163">
        <v>0.8</v>
      </c>
      <c r="K12" s="164">
        <v>0</v>
      </c>
      <c r="L12" s="164">
        <f t="shared" si="0"/>
        <v>3.5999999999999996</v>
      </c>
      <c r="M12" s="139"/>
    </row>
    <row r="13" spans="1:13" ht="75" customHeight="1">
      <c r="A13" s="139">
        <v>6</v>
      </c>
      <c r="B13" s="226" t="s">
        <v>101</v>
      </c>
      <c r="C13" s="226"/>
      <c r="D13" s="141" t="s">
        <v>45</v>
      </c>
      <c r="E13" s="144" t="s">
        <v>0</v>
      </c>
      <c r="F13" s="163">
        <v>3</v>
      </c>
      <c r="G13" s="164">
        <v>0.2</v>
      </c>
      <c r="H13" s="164">
        <v>0</v>
      </c>
      <c r="I13" s="163">
        <v>0.5</v>
      </c>
      <c r="J13" s="163">
        <v>0.5</v>
      </c>
      <c r="K13" s="164">
        <v>0</v>
      </c>
      <c r="L13" s="164">
        <f t="shared" si="0"/>
        <v>4.2</v>
      </c>
      <c r="M13" s="139"/>
    </row>
    <row r="14" spans="1:13" ht="75" customHeight="1">
      <c r="A14" s="139">
        <v>7</v>
      </c>
      <c r="B14" s="226" t="s">
        <v>102</v>
      </c>
      <c r="C14" s="226"/>
      <c r="D14" s="141" t="s">
        <v>52</v>
      </c>
      <c r="E14" s="144" t="s">
        <v>0</v>
      </c>
      <c r="F14" s="163">
        <v>2.5</v>
      </c>
      <c r="G14" s="164">
        <v>0.2</v>
      </c>
      <c r="H14" s="164">
        <v>0</v>
      </c>
      <c r="I14" s="163">
        <v>0.5</v>
      </c>
      <c r="J14" s="163">
        <v>0.9</v>
      </c>
      <c r="K14" s="164">
        <v>0</v>
      </c>
      <c r="L14" s="164">
        <f t="shared" si="0"/>
        <v>4.1000000000000005</v>
      </c>
      <c r="M14" s="139"/>
    </row>
    <row r="15" spans="1:13" ht="75" customHeight="1">
      <c r="A15" s="145">
        <v>8</v>
      </c>
      <c r="B15" s="226" t="s">
        <v>103</v>
      </c>
      <c r="C15" s="226"/>
      <c r="D15" s="143" t="s">
        <v>59</v>
      </c>
      <c r="E15" s="144" t="s">
        <v>4</v>
      </c>
      <c r="F15" s="165">
        <v>1.8</v>
      </c>
      <c r="G15" s="166">
        <v>0.2</v>
      </c>
      <c r="H15" s="166">
        <v>0</v>
      </c>
      <c r="I15" s="165">
        <v>0.2</v>
      </c>
      <c r="J15" s="165">
        <v>0.1</v>
      </c>
      <c r="K15" s="164">
        <v>0</v>
      </c>
      <c r="L15" s="164">
        <f t="shared" si="0"/>
        <v>2.3000000000000003</v>
      </c>
      <c r="M15" s="145"/>
    </row>
  </sheetData>
  <sheetProtection/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A1:M1"/>
    <mergeCell ref="A2:M2"/>
    <mergeCell ref="A3:M3"/>
    <mergeCell ref="A5:F5"/>
    <mergeCell ref="G5:I5"/>
    <mergeCell ref="B7:C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0" zoomScaleNormal="70" zoomScalePageLayoutView="0" workbookViewId="0" topLeftCell="A1">
      <selection activeCell="F12" sqref="F12"/>
    </sheetView>
  </sheetViews>
  <sheetFormatPr defaultColWidth="9.140625" defaultRowHeight="15"/>
  <cols>
    <col min="1" max="1" width="4.8515625" style="129" customWidth="1"/>
    <col min="2" max="2" width="4.8515625" style="135" customWidth="1"/>
    <col min="3" max="3" width="39.140625" style="135" customWidth="1"/>
    <col min="4" max="4" width="20.421875" style="129" customWidth="1"/>
    <col min="5" max="6" width="20.7109375" style="129" customWidth="1"/>
    <col min="7" max="8" width="20.7109375" style="128" customWidth="1"/>
    <col min="9" max="10" width="20.7109375" style="129" customWidth="1"/>
    <col min="11" max="12" width="20.7109375" style="128" customWidth="1"/>
    <col min="13" max="13" width="20.7109375" style="129" customWidth="1"/>
  </cols>
  <sheetData>
    <row r="1" spans="1:13" ht="23.25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23.25">
      <c r="A2" s="222" t="s">
        <v>71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3.25">
      <c r="A3" s="222" t="s">
        <v>105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3:13" ht="23.25">
      <c r="C4" s="134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2" ht="18.75">
      <c r="A5" s="223" t="s">
        <v>108</v>
      </c>
      <c r="B5" s="224"/>
      <c r="C5" s="224"/>
      <c r="D5" s="224"/>
      <c r="E5" s="224"/>
      <c r="F5" s="224"/>
      <c r="G5" s="206" t="s">
        <v>109</v>
      </c>
      <c r="H5" s="206"/>
      <c r="I5" s="206"/>
      <c r="J5" s="147" t="s">
        <v>89</v>
      </c>
      <c r="K5" s="147"/>
      <c r="L5" s="146" t="s">
        <v>106</v>
      </c>
    </row>
    <row r="7" spans="1:13" ht="83.25" customHeight="1">
      <c r="A7" s="142" t="s">
        <v>73</v>
      </c>
      <c r="B7" s="225" t="s">
        <v>74</v>
      </c>
      <c r="C7" s="225"/>
      <c r="D7" s="140" t="s">
        <v>76</v>
      </c>
      <c r="E7" s="140" t="s">
        <v>75</v>
      </c>
      <c r="F7" s="140" t="s">
        <v>90</v>
      </c>
      <c r="G7" s="140" t="s">
        <v>91</v>
      </c>
      <c r="H7" s="140" t="s">
        <v>92</v>
      </c>
      <c r="I7" s="140" t="s">
        <v>93</v>
      </c>
      <c r="J7" s="140" t="s">
        <v>94</v>
      </c>
      <c r="K7" s="140" t="s">
        <v>95</v>
      </c>
      <c r="L7" s="140" t="s">
        <v>96</v>
      </c>
      <c r="M7" s="140" t="s">
        <v>9</v>
      </c>
    </row>
    <row r="8" spans="1:13" ht="75" customHeight="1">
      <c r="A8" s="139">
        <v>1</v>
      </c>
      <c r="B8" s="227" t="s">
        <v>104</v>
      </c>
      <c r="C8" s="228"/>
      <c r="D8" s="143" t="s">
        <v>24</v>
      </c>
      <c r="E8" s="144" t="s">
        <v>0</v>
      </c>
      <c r="F8" s="163">
        <v>2.8</v>
      </c>
      <c r="G8" s="164">
        <v>0</v>
      </c>
      <c r="H8" s="164">
        <v>0</v>
      </c>
      <c r="I8" s="163">
        <v>0</v>
      </c>
      <c r="J8" s="163">
        <v>0.5</v>
      </c>
      <c r="K8" s="164">
        <v>0.1</v>
      </c>
      <c r="L8" s="164">
        <f>SUM(F8:K8)</f>
        <v>3.4</v>
      </c>
      <c r="M8" s="139"/>
    </row>
    <row r="9" spans="1:13" ht="75" customHeight="1">
      <c r="A9" s="139">
        <v>2</v>
      </c>
      <c r="B9" s="227" t="s">
        <v>97</v>
      </c>
      <c r="C9" s="228"/>
      <c r="D9" s="141" t="s">
        <v>28</v>
      </c>
      <c r="E9" s="144" t="s">
        <v>4</v>
      </c>
      <c r="F9" s="163">
        <v>1.6</v>
      </c>
      <c r="G9" s="164">
        <v>0</v>
      </c>
      <c r="H9" s="164">
        <v>0</v>
      </c>
      <c r="I9" s="163">
        <v>0.3</v>
      </c>
      <c r="J9" s="163">
        <v>0.2</v>
      </c>
      <c r="K9" s="164">
        <v>0</v>
      </c>
      <c r="L9" s="164">
        <f aca="true" t="shared" si="0" ref="L9:L15">SUM(F9:K9)</f>
        <v>2.1</v>
      </c>
      <c r="M9" s="139"/>
    </row>
    <row r="10" spans="1:13" ht="75" customHeight="1">
      <c r="A10" s="139">
        <v>3</v>
      </c>
      <c r="B10" s="226" t="s">
        <v>98</v>
      </c>
      <c r="C10" s="226"/>
      <c r="D10" s="143" t="s">
        <v>51</v>
      </c>
      <c r="E10" s="144" t="s">
        <v>4</v>
      </c>
      <c r="F10" s="163">
        <v>1.5</v>
      </c>
      <c r="G10" s="164">
        <v>0</v>
      </c>
      <c r="H10" s="164">
        <v>0</v>
      </c>
      <c r="I10" s="163">
        <v>0</v>
      </c>
      <c r="J10" s="163">
        <v>0.1</v>
      </c>
      <c r="K10" s="164">
        <v>0</v>
      </c>
      <c r="L10" s="164">
        <f t="shared" si="0"/>
        <v>1.6</v>
      </c>
      <c r="M10" s="139"/>
    </row>
    <row r="11" spans="1:13" ht="75" customHeight="1">
      <c r="A11" s="139">
        <v>4</v>
      </c>
      <c r="B11" s="226" t="s">
        <v>129</v>
      </c>
      <c r="C11" s="226"/>
      <c r="D11" s="143" t="s">
        <v>24</v>
      </c>
      <c r="E11" s="144" t="s">
        <v>0</v>
      </c>
      <c r="F11" s="163">
        <v>2.3</v>
      </c>
      <c r="G11" s="164">
        <v>0</v>
      </c>
      <c r="H11" s="164">
        <v>0</v>
      </c>
      <c r="I11" s="163">
        <v>0.8</v>
      </c>
      <c r="J11" s="163">
        <v>1.5</v>
      </c>
      <c r="K11" s="164">
        <v>0.1</v>
      </c>
      <c r="L11" s="164">
        <f t="shared" si="0"/>
        <v>4.699999999999999</v>
      </c>
      <c r="M11" s="139"/>
    </row>
    <row r="12" spans="1:13" ht="75" customHeight="1">
      <c r="A12" s="139">
        <v>5</v>
      </c>
      <c r="B12" s="226" t="s">
        <v>100</v>
      </c>
      <c r="C12" s="226"/>
      <c r="D12" s="143" t="s">
        <v>24</v>
      </c>
      <c r="E12" s="144" t="s">
        <v>0</v>
      </c>
      <c r="F12" s="163">
        <v>2.3</v>
      </c>
      <c r="G12" s="164">
        <v>0</v>
      </c>
      <c r="H12" s="164">
        <v>0</v>
      </c>
      <c r="I12" s="163">
        <v>0.8</v>
      </c>
      <c r="J12" s="163">
        <v>0.9</v>
      </c>
      <c r="K12" s="164">
        <v>0.1</v>
      </c>
      <c r="L12" s="164">
        <f t="shared" si="0"/>
        <v>4.1</v>
      </c>
      <c r="M12" s="139"/>
    </row>
    <row r="13" spans="1:13" ht="75" customHeight="1">
      <c r="A13" s="139">
        <v>6</v>
      </c>
      <c r="B13" s="226" t="s">
        <v>101</v>
      </c>
      <c r="C13" s="226"/>
      <c r="D13" s="141" t="s">
        <v>45</v>
      </c>
      <c r="E13" s="144" t="s">
        <v>0</v>
      </c>
      <c r="F13" s="163">
        <v>3.2</v>
      </c>
      <c r="G13" s="164">
        <v>0.2</v>
      </c>
      <c r="H13" s="164">
        <v>0</v>
      </c>
      <c r="I13" s="163">
        <v>0.5</v>
      </c>
      <c r="J13" s="163">
        <v>0.3</v>
      </c>
      <c r="K13" s="164">
        <v>0</v>
      </c>
      <c r="L13" s="164">
        <f t="shared" si="0"/>
        <v>4.2</v>
      </c>
      <c r="M13" s="139"/>
    </row>
    <row r="14" spans="1:13" ht="75" customHeight="1">
      <c r="A14" s="139">
        <v>7</v>
      </c>
      <c r="B14" s="226" t="s">
        <v>102</v>
      </c>
      <c r="C14" s="226"/>
      <c r="D14" s="141" t="s">
        <v>52</v>
      </c>
      <c r="E14" s="144" t="s">
        <v>0</v>
      </c>
      <c r="F14" s="163">
        <v>2.7</v>
      </c>
      <c r="G14" s="164">
        <v>0.1</v>
      </c>
      <c r="H14" s="164">
        <v>0</v>
      </c>
      <c r="I14" s="163">
        <v>0.3</v>
      </c>
      <c r="J14" s="163">
        <v>0.6</v>
      </c>
      <c r="K14" s="164">
        <v>0</v>
      </c>
      <c r="L14" s="164">
        <f t="shared" si="0"/>
        <v>3.7</v>
      </c>
      <c r="M14" s="139"/>
    </row>
    <row r="15" spans="1:13" ht="75" customHeight="1">
      <c r="A15" s="145">
        <v>8</v>
      </c>
      <c r="B15" s="226" t="s">
        <v>103</v>
      </c>
      <c r="C15" s="226"/>
      <c r="D15" s="143" t="s">
        <v>59</v>
      </c>
      <c r="E15" s="144" t="s">
        <v>4</v>
      </c>
      <c r="F15" s="165">
        <v>1.9</v>
      </c>
      <c r="G15" s="166">
        <v>0.1</v>
      </c>
      <c r="H15" s="166">
        <v>0</v>
      </c>
      <c r="I15" s="165">
        <v>0.1</v>
      </c>
      <c r="J15" s="165">
        <v>0.3</v>
      </c>
      <c r="K15" s="164">
        <v>0</v>
      </c>
      <c r="L15" s="164">
        <f t="shared" si="0"/>
        <v>2.4</v>
      </c>
      <c r="M15" s="145"/>
    </row>
  </sheetData>
  <sheetProtection/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A1:M1"/>
    <mergeCell ref="A2:M2"/>
    <mergeCell ref="A3:M3"/>
    <mergeCell ref="A5:F5"/>
    <mergeCell ref="G5:I5"/>
    <mergeCell ref="B7:C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0" zoomScaleNormal="70" zoomScalePageLayoutView="0" workbookViewId="0" topLeftCell="A1">
      <selection activeCell="F11" sqref="F11"/>
    </sheetView>
  </sheetViews>
  <sheetFormatPr defaultColWidth="9.140625" defaultRowHeight="15"/>
  <cols>
    <col min="1" max="1" width="4.8515625" style="129" customWidth="1"/>
    <col min="2" max="2" width="4.8515625" style="135" customWidth="1"/>
    <col min="3" max="3" width="39.140625" style="135" customWidth="1"/>
    <col min="4" max="4" width="20.421875" style="129" customWidth="1"/>
    <col min="5" max="6" width="20.7109375" style="129" customWidth="1"/>
    <col min="7" max="8" width="20.7109375" style="128" customWidth="1"/>
    <col min="9" max="10" width="20.7109375" style="129" customWidth="1"/>
    <col min="11" max="12" width="20.7109375" style="128" customWidth="1"/>
    <col min="13" max="13" width="20.7109375" style="129" customWidth="1"/>
  </cols>
  <sheetData>
    <row r="1" spans="1:13" ht="23.25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23.25">
      <c r="A2" s="222" t="s">
        <v>71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3.25">
      <c r="A3" s="222" t="s">
        <v>105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3:13" ht="23.25">
      <c r="C4" s="134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2" ht="18.75">
      <c r="A5" s="223" t="s">
        <v>110</v>
      </c>
      <c r="B5" s="224"/>
      <c r="C5" s="224"/>
      <c r="D5" s="224"/>
      <c r="E5" s="224"/>
      <c r="F5" s="224"/>
      <c r="G5" s="206" t="s">
        <v>111</v>
      </c>
      <c r="H5" s="206"/>
      <c r="I5" s="206"/>
      <c r="J5" s="147" t="s">
        <v>121</v>
      </c>
      <c r="K5" s="147"/>
      <c r="L5" s="146" t="s">
        <v>106</v>
      </c>
    </row>
    <row r="7" spans="1:13" ht="83.25" customHeight="1">
      <c r="A7" s="142" t="s">
        <v>73</v>
      </c>
      <c r="B7" s="225" t="s">
        <v>74</v>
      </c>
      <c r="C7" s="225"/>
      <c r="D7" s="140" t="s">
        <v>76</v>
      </c>
      <c r="E7" s="140" t="s">
        <v>75</v>
      </c>
      <c r="F7" s="140" t="s">
        <v>90</v>
      </c>
      <c r="G7" s="140" t="s">
        <v>91</v>
      </c>
      <c r="H7" s="140" t="s">
        <v>92</v>
      </c>
      <c r="I7" s="140" t="s">
        <v>93</v>
      </c>
      <c r="J7" s="140" t="s">
        <v>94</v>
      </c>
      <c r="K7" s="140" t="s">
        <v>95</v>
      </c>
      <c r="L7" s="140" t="s">
        <v>96</v>
      </c>
      <c r="M7" s="140" t="s">
        <v>9</v>
      </c>
    </row>
    <row r="8" spans="1:13" ht="75" customHeight="1">
      <c r="A8" s="139">
        <v>1</v>
      </c>
      <c r="B8" s="227" t="s">
        <v>104</v>
      </c>
      <c r="C8" s="228"/>
      <c r="D8" s="143" t="s">
        <v>24</v>
      </c>
      <c r="E8" s="144" t="s">
        <v>0</v>
      </c>
      <c r="F8" s="163">
        <v>2.7</v>
      </c>
      <c r="G8" s="164">
        <v>0</v>
      </c>
      <c r="H8" s="164">
        <v>0</v>
      </c>
      <c r="I8" s="163">
        <v>0.1</v>
      </c>
      <c r="J8" s="163">
        <v>0.6</v>
      </c>
      <c r="K8" s="164">
        <v>0</v>
      </c>
      <c r="L8" s="164">
        <f>SUM(F8:K8)</f>
        <v>3.4000000000000004</v>
      </c>
      <c r="M8" s="139"/>
    </row>
    <row r="9" spans="1:13" ht="75" customHeight="1">
      <c r="A9" s="139">
        <v>2</v>
      </c>
      <c r="B9" s="227" t="s">
        <v>97</v>
      </c>
      <c r="C9" s="228"/>
      <c r="D9" s="141" t="s">
        <v>28</v>
      </c>
      <c r="E9" s="144" t="s">
        <v>4</v>
      </c>
      <c r="F9" s="163">
        <v>1.7</v>
      </c>
      <c r="G9" s="164">
        <v>0</v>
      </c>
      <c r="H9" s="164">
        <v>0</v>
      </c>
      <c r="I9" s="163">
        <v>0.2</v>
      </c>
      <c r="J9" s="163">
        <v>0.1</v>
      </c>
      <c r="K9" s="164">
        <v>0</v>
      </c>
      <c r="L9" s="164">
        <f aca="true" t="shared" si="0" ref="L9:L15">SUM(F9:K9)</f>
        <v>2</v>
      </c>
      <c r="M9" s="139"/>
    </row>
    <row r="10" spans="1:13" ht="75" customHeight="1">
      <c r="A10" s="139">
        <v>3</v>
      </c>
      <c r="B10" s="226" t="s">
        <v>98</v>
      </c>
      <c r="C10" s="226"/>
      <c r="D10" s="143" t="s">
        <v>51</v>
      </c>
      <c r="E10" s="144" t="s">
        <v>4</v>
      </c>
      <c r="F10" s="163">
        <v>1.7</v>
      </c>
      <c r="G10" s="164">
        <v>0</v>
      </c>
      <c r="H10" s="164">
        <v>0</v>
      </c>
      <c r="I10" s="163">
        <v>0.1</v>
      </c>
      <c r="J10" s="163">
        <v>0.1</v>
      </c>
      <c r="K10" s="164">
        <v>0</v>
      </c>
      <c r="L10" s="164">
        <f t="shared" si="0"/>
        <v>1.9000000000000001</v>
      </c>
      <c r="M10" s="139"/>
    </row>
    <row r="11" spans="1:13" ht="75" customHeight="1">
      <c r="A11" s="139">
        <v>4</v>
      </c>
      <c r="B11" s="226" t="s">
        <v>129</v>
      </c>
      <c r="C11" s="226"/>
      <c r="D11" s="143" t="s">
        <v>24</v>
      </c>
      <c r="E11" s="144" t="s">
        <v>0</v>
      </c>
      <c r="F11" s="163">
        <v>2.3</v>
      </c>
      <c r="G11" s="164">
        <v>0</v>
      </c>
      <c r="H11" s="164">
        <v>0</v>
      </c>
      <c r="I11" s="163">
        <v>0.7</v>
      </c>
      <c r="J11" s="163">
        <v>1</v>
      </c>
      <c r="K11" s="164">
        <v>0.1</v>
      </c>
      <c r="L11" s="164">
        <f t="shared" si="0"/>
        <v>4.1</v>
      </c>
      <c r="M11" s="139"/>
    </row>
    <row r="12" spans="1:13" ht="75" customHeight="1">
      <c r="A12" s="139">
        <v>5</v>
      </c>
      <c r="B12" s="226" t="s">
        <v>100</v>
      </c>
      <c r="C12" s="226"/>
      <c r="D12" s="143" t="s">
        <v>24</v>
      </c>
      <c r="E12" s="144" t="s">
        <v>0</v>
      </c>
      <c r="F12" s="163">
        <v>2.3</v>
      </c>
      <c r="G12" s="164">
        <v>0</v>
      </c>
      <c r="H12" s="164">
        <v>0</v>
      </c>
      <c r="I12" s="163">
        <v>0.5</v>
      </c>
      <c r="J12" s="163">
        <v>0.5</v>
      </c>
      <c r="K12" s="164">
        <v>0.1</v>
      </c>
      <c r="L12" s="164">
        <f t="shared" si="0"/>
        <v>3.4</v>
      </c>
      <c r="M12" s="139"/>
    </row>
    <row r="13" spans="1:13" ht="75" customHeight="1">
      <c r="A13" s="139">
        <v>6</v>
      </c>
      <c r="B13" s="226" t="s">
        <v>101</v>
      </c>
      <c r="C13" s="226"/>
      <c r="D13" s="141" t="s">
        <v>45</v>
      </c>
      <c r="E13" s="144" t="s">
        <v>0</v>
      </c>
      <c r="F13" s="163">
        <v>3.1</v>
      </c>
      <c r="G13" s="164">
        <v>0.1</v>
      </c>
      <c r="H13" s="164">
        <v>0</v>
      </c>
      <c r="I13" s="163">
        <v>0.2</v>
      </c>
      <c r="J13" s="163">
        <v>0.2</v>
      </c>
      <c r="K13" s="164">
        <v>0</v>
      </c>
      <c r="L13" s="164">
        <f t="shared" si="0"/>
        <v>3.6000000000000005</v>
      </c>
      <c r="M13" s="139"/>
    </row>
    <row r="14" spans="1:13" ht="75" customHeight="1">
      <c r="A14" s="139">
        <v>7</v>
      </c>
      <c r="B14" s="226" t="s">
        <v>102</v>
      </c>
      <c r="C14" s="226"/>
      <c r="D14" s="141" t="s">
        <v>52</v>
      </c>
      <c r="E14" s="144" t="s">
        <v>0</v>
      </c>
      <c r="F14" s="163">
        <v>2.8</v>
      </c>
      <c r="G14" s="164">
        <v>0.1</v>
      </c>
      <c r="H14" s="164">
        <v>0</v>
      </c>
      <c r="I14" s="163">
        <v>0.25</v>
      </c>
      <c r="J14" s="163">
        <v>0.6</v>
      </c>
      <c r="K14" s="164">
        <v>0</v>
      </c>
      <c r="L14" s="164">
        <f t="shared" si="0"/>
        <v>3.75</v>
      </c>
      <c r="M14" s="139"/>
    </row>
    <row r="15" spans="1:13" ht="75" customHeight="1">
      <c r="A15" s="145">
        <v>8</v>
      </c>
      <c r="B15" s="226" t="s">
        <v>103</v>
      </c>
      <c r="C15" s="226"/>
      <c r="D15" s="143" t="s">
        <v>59</v>
      </c>
      <c r="E15" s="144" t="s">
        <v>4</v>
      </c>
      <c r="F15" s="165">
        <v>1.8</v>
      </c>
      <c r="G15" s="166">
        <v>0.1</v>
      </c>
      <c r="H15" s="166">
        <v>0</v>
      </c>
      <c r="I15" s="165">
        <v>0.1</v>
      </c>
      <c r="J15" s="165">
        <v>0.1</v>
      </c>
      <c r="K15" s="164">
        <v>0</v>
      </c>
      <c r="L15" s="164">
        <f t="shared" si="0"/>
        <v>2.1</v>
      </c>
      <c r="M15" s="145"/>
    </row>
  </sheetData>
  <sheetProtection/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A1:M1"/>
    <mergeCell ref="A2:M2"/>
    <mergeCell ref="A3:M3"/>
    <mergeCell ref="A5:F5"/>
    <mergeCell ref="G5:I5"/>
    <mergeCell ref="B7:C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0" zoomScaleNormal="70" zoomScalePageLayoutView="0" workbookViewId="0" topLeftCell="A1">
      <selection activeCell="F12" sqref="F12"/>
    </sheetView>
  </sheetViews>
  <sheetFormatPr defaultColWidth="9.140625" defaultRowHeight="15"/>
  <cols>
    <col min="1" max="1" width="4.8515625" style="129" customWidth="1"/>
    <col min="2" max="2" width="4.8515625" style="135" customWidth="1"/>
    <col min="3" max="3" width="39.140625" style="135" customWidth="1"/>
    <col min="4" max="4" width="20.421875" style="129" customWidth="1"/>
    <col min="5" max="6" width="20.7109375" style="129" customWidth="1"/>
    <col min="7" max="8" width="20.7109375" style="128" customWidth="1"/>
    <col min="9" max="9" width="18.421875" style="129" customWidth="1"/>
    <col min="10" max="10" width="20.7109375" style="129" customWidth="1"/>
    <col min="11" max="11" width="22.28125" style="128" customWidth="1"/>
    <col min="12" max="12" width="20.7109375" style="128" customWidth="1"/>
    <col min="13" max="13" width="20.7109375" style="129" customWidth="1"/>
  </cols>
  <sheetData>
    <row r="1" spans="1:13" ht="23.25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23.25">
      <c r="A2" s="222" t="s">
        <v>71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3.25">
      <c r="A3" s="222" t="s">
        <v>105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3:13" ht="23.25">
      <c r="C4" s="134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2" ht="18.75">
      <c r="A5" s="223" t="s">
        <v>112</v>
      </c>
      <c r="B5" s="224"/>
      <c r="C5" s="224"/>
      <c r="D5" s="224"/>
      <c r="E5" s="224"/>
      <c r="F5" s="224"/>
      <c r="G5" s="206" t="s">
        <v>109</v>
      </c>
      <c r="H5" s="206"/>
      <c r="I5" s="206"/>
      <c r="J5" s="147" t="s">
        <v>113</v>
      </c>
      <c r="K5" s="147"/>
      <c r="L5" s="146" t="s">
        <v>106</v>
      </c>
    </row>
    <row r="7" spans="1:13" ht="83.25" customHeight="1">
      <c r="A7" s="142" t="s">
        <v>73</v>
      </c>
      <c r="B7" s="225" t="s">
        <v>74</v>
      </c>
      <c r="C7" s="225"/>
      <c r="D7" s="140" t="s">
        <v>76</v>
      </c>
      <c r="E7" s="140" t="s">
        <v>75</v>
      </c>
      <c r="F7" s="140" t="s">
        <v>90</v>
      </c>
      <c r="G7" s="140" t="s">
        <v>91</v>
      </c>
      <c r="H7" s="140" t="s">
        <v>92</v>
      </c>
      <c r="I7" s="140" t="s">
        <v>93</v>
      </c>
      <c r="J7" s="140" t="s">
        <v>94</v>
      </c>
      <c r="K7" s="140" t="s">
        <v>95</v>
      </c>
      <c r="L7" s="140" t="s">
        <v>96</v>
      </c>
      <c r="M7" s="140" t="s">
        <v>9</v>
      </c>
    </row>
    <row r="8" spans="1:13" ht="75" customHeight="1">
      <c r="A8" s="139">
        <v>1</v>
      </c>
      <c r="B8" s="227" t="s">
        <v>104</v>
      </c>
      <c r="C8" s="228"/>
      <c r="D8" s="143" t="s">
        <v>24</v>
      </c>
      <c r="E8" s="144" t="s">
        <v>0</v>
      </c>
      <c r="F8" s="163">
        <v>2.8</v>
      </c>
      <c r="G8" s="164">
        <v>0</v>
      </c>
      <c r="H8" s="164">
        <v>0</v>
      </c>
      <c r="I8" s="163">
        <v>0.15</v>
      </c>
      <c r="J8" s="163">
        <v>0.8</v>
      </c>
      <c r="K8" s="164">
        <v>0.1</v>
      </c>
      <c r="L8" s="164">
        <f>SUM(F8:K8)</f>
        <v>3.85</v>
      </c>
      <c r="M8" s="139"/>
    </row>
    <row r="9" spans="1:13" ht="75" customHeight="1">
      <c r="A9" s="139">
        <v>2</v>
      </c>
      <c r="B9" s="227" t="s">
        <v>97</v>
      </c>
      <c r="C9" s="228"/>
      <c r="D9" s="141" t="s">
        <v>28</v>
      </c>
      <c r="E9" s="144" t="s">
        <v>4</v>
      </c>
      <c r="F9" s="163">
        <v>1.6</v>
      </c>
      <c r="G9" s="164">
        <v>0</v>
      </c>
      <c r="H9" s="164">
        <v>0</v>
      </c>
      <c r="I9" s="163">
        <v>0.3</v>
      </c>
      <c r="J9" s="163">
        <v>0.2</v>
      </c>
      <c r="K9" s="164">
        <v>0</v>
      </c>
      <c r="L9" s="164">
        <f aca="true" t="shared" si="0" ref="L9:L15">SUM(F9:K9)</f>
        <v>2.1</v>
      </c>
      <c r="M9" s="139"/>
    </row>
    <row r="10" spans="1:13" ht="75" customHeight="1">
      <c r="A10" s="139">
        <v>3</v>
      </c>
      <c r="B10" s="226" t="s">
        <v>98</v>
      </c>
      <c r="C10" s="226"/>
      <c r="D10" s="143" t="s">
        <v>51</v>
      </c>
      <c r="E10" s="144" t="s">
        <v>4</v>
      </c>
      <c r="F10" s="163">
        <v>1.55</v>
      </c>
      <c r="G10" s="164">
        <v>0</v>
      </c>
      <c r="H10" s="164">
        <v>0</v>
      </c>
      <c r="I10" s="163">
        <v>0.1</v>
      </c>
      <c r="J10" s="163">
        <v>0.2</v>
      </c>
      <c r="K10" s="164">
        <v>0</v>
      </c>
      <c r="L10" s="164">
        <f t="shared" si="0"/>
        <v>1.85</v>
      </c>
      <c r="M10" s="139"/>
    </row>
    <row r="11" spans="1:13" ht="75" customHeight="1">
      <c r="A11" s="139">
        <v>4</v>
      </c>
      <c r="B11" s="226" t="s">
        <v>129</v>
      </c>
      <c r="C11" s="226"/>
      <c r="D11" s="143" t="s">
        <v>24</v>
      </c>
      <c r="E11" s="144" t="s">
        <v>0</v>
      </c>
      <c r="F11" s="163">
        <v>2.3</v>
      </c>
      <c r="G11" s="164">
        <v>0</v>
      </c>
      <c r="H11" s="164">
        <v>0</v>
      </c>
      <c r="I11" s="163">
        <v>0.7</v>
      </c>
      <c r="J11" s="163">
        <v>1.2</v>
      </c>
      <c r="K11" s="164">
        <v>0.1</v>
      </c>
      <c r="L11" s="164">
        <f t="shared" si="0"/>
        <v>4.3</v>
      </c>
      <c r="M11" s="139"/>
    </row>
    <row r="12" spans="1:13" ht="75" customHeight="1">
      <c r="A12" s="139">
        <v>5</v>
      </c>
      <c r="B12" s="226" t="s">
        <v>100</v>
      </c>
      <c r="C12" s="226"/>
      <c r="D12" s="143" t="s">
        <v>24</v>
      </c>
      <c r="E12" s="144" t="s">
        <v>0</v>
      </c>
      <c r="F12" s="163">
        <v>2.3</v>
      </c>
      <c r="G12" s="164">
        <v>0</v>
      </c>
      <c r="H12" s="164">
        <v>0</v>
      </c>
      <c r="I12" s="163">
        <v>0.6</v>
      </c>
      <c r="J12" s="163">
        <v>0.7</v>
      </c>
      <c r="K12" s="164">
        <v>0.1</v>
      </c>
      <c r="L12" s="164">
        <f t="shared" si="0"/>
        <v>3.6999999999999997</v>
      </c>
      <c r="M12" s="139"/>
    </row>
    <row r="13" spans="1:13" ht="75" customHeight="1">
      <c r="A13" s="139">
        <v>6</v>
      </c>
      <c r="B13" s="226" t="s">
        <v>101</v>
      </c>
      <c r="C13" s="226"/>
      <c r="D13" s="141" t="s">
        <v>45</v>
      </c>
      <c r="E13" s="144" t="s">
        <v>0</v>
      </c>
      <c r="F13" s="163">
        <v>3.3</v>
      </c>
      <c r="G13" s="164">
        <v>0.1</v>
      </c>
      <c r="H13" s="164">
        <v>0</v>
      </c>
      <c r="I13" s="163">
        <v>0.4</v>
      </c>
      <c r="J13" s="163">
        <v>0.3</v>
      </c>
      <c r="K13" s="164">
        <v>0.1</v>
      </c>
      <c r="L13" s="164">
        <f t="shared" si="0"/>
        <v>4.199999999999999</v>
      </c>
      <c r="M13" s="139"/>
    </row>
    <row r="14" spans="1:13" ht="75" customHeight="1">
      <c r="A14" s="139">
        <v>7</v>
      </c>
      <c r="B14" s="226" t="s">
        <v>102</v>
      </c>
      <c r="C14" s="226"/>
      <c r="D14" s="141" t="s">
        <v>52</v>
      </c>
      <c r="E14" s="144" t="s">
        <v>0</v>
      </c>
      <c r="F14" s="163">
        <v>2.7</v>
      </c>
      <c r="G14" s="164">
        <v>0.1</v>
      </c>
      <c r="H14" s="164">
        <v>0</v>
      </c>
      <c r="I14" s="163">
        <v>0.4</v>
      </c>
      <c r="J14" s="163">
        <v>0.7</v>
      </c>
      <c r="K14" s="164">
        <v>0</v>
      </c>
      <c r="L14" s="164">
        <f t="shared" si="0"/>
        <v>3.9000000000000004</v>
      </c>
      <c r="M14" s="139"/>
    </row>
    <row r="15" spans="1:13" ht="75" customHeight="1">
      <c r="A15" s="145">
        <v>8</v>
      </c>
      <c r="B15" s="226" t="s">
        <v>103</v>
      </c>
      <c r="C15" s="226"/>
      <c r="D15" s="143" t="s">
        <v>59</v>
      </c>
      <c r="E15" s="144" t="s">
        <v>4</v>
      </c>
      <c r="F15" s="165">
        <v>1.9</v>
      </c>
      <c r="G15" s="166">
        <v>0.1</v>
      </c>
      <c r="H15" s="166">
        <v>0</v>
      </c>
      <c r="I15" s="165">
        <v>0.1</v>
      </c>
      <c r="J15" s="165">
        <v>0.4</v>
      </c>
      <c r="K15" s="164">
        <v>0.1</v>
      </c>
      <c r="L15" s="164">
        <f t="shared" si="0"/>
        <v>2.6</v>
      </c>
      <c r="M15" s="145"/>
    </row>
  </sheetData>
  <sheetProtection/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A1:M1"/>
    <mergeCell ref="A2:M2"/>
    <mergeCell ref="A3:M3"/>
    <mergeCell ref="A5:F5"/>
    <mergeCell ref="G5:I5"/>
    <mergeCell ref="B7:C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70" zoomScaleNormal="70" zoomScalePageLayoutView="0" workbookViewId="0" topLeftCell="A1">
      <selection activeCell="L9" sqref="L9"/>
    </sheetView>
  </sheetViews>
  <sheetFormatPr defaultColWidth="9.140625" defaultRowHeight="15"/>
  <cols>
    <col min="1" max="1" width="4.8515625" style="129" customWidth="1"/>
    <col min="2" max="2" width="4.8515625" style="135" customWidth="1"/>
    <col min="3" max="3" width="39.140625" style="135" customWidth="1"/>
    <col min="4" max="4" width="20.421875" style="129" customWidth="1"/>
    <col min="5" max="6" width="20.7109375" style="129" customWidth="1"/>
    <col min="7" max="8" width="20.7109375" style="128" customWidth="1"/>
    <col min="9" max="10" width="20.7109375" style="129" customWidth="1"/>
    <col min="11" max="12" width="20.7109375" style="128" customWidth="1"/>
    <col min="13" max="13" width="20.7109375" style="129" customWidth="1"/>
  </cols>
  <sheetData>
    <row r="1" spans="1:13" ht="23.25">
      <c r="A1" s="222" t="s">
        <v>20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1:13" ht="23.25">
      <c r="A2" s="222" t="s">
        <v>71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</row>
    <row r="3" spans="1:13" ht="23.25">
      <c r="A3" s="222" t="s">
        <v>105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</row>
    <row r="4" spans="3:13" ht="23.25">
      <c r="C4" s="134"/>
      <c r="D4" s="132"/>
      <c r="E4" s="132"/>
      <c r="F4" s="132"/>
      <c r="G4" s="132"/>
      <c r="H4" s="132"/>
      <c r="I4" s="132"/>
      <c r="J4" s="132"/>
      <c r="K4" s="132"/>
      <c r="L4" s="132"/>
      <c r="M4" s="132"/>
    </row>
    <row r="5" spans="1:12" ht="18.75">
      <c r="A5" s="223" t="s">
        <v>132</v>
      </c>
      <c r="B5" s="224"/>
      <c r="C5" s="224"/>
      <c r="D5" s="224"/>
      <c r="E5" s="224"/>
      <c r="F5" s="224"/>
      <c r="G5" s="206" t="s">
        <v>109</v>
      </c>
      <c r="H5" s="206"/>
      <c r="I5" s="206"/>
      <c r="J5" s="147" t="s">
        <v>89</v>
      </c>
      <c r="K5" s="147"/>
      <c r="L5" s="146" t="s">
        <v>106</v>
      </c>
    </row>
    <row r="7" spans="1:13" ht="83.25" customHeight="1">
      <c r="A7" s="142" t="s">
        <v>73</v>
      </c>
      <c r="B7" s="225" t="s">
        <v>74</v>
      </c>
      <c r="C7" s="225"/>
      <c r="D7" s="140" t="s">
        <v>76</v>
      </c>
      <c r="E7" s="140" t="s">
        <v>75</v>
      </c>
      <c r="F7" s="140" t="s">
        <v>90</v>
      </c>
      <c r="G7" s="140" t="s">
        <v>91</v>
      </c>
      <c r="H7" s="140" t="s">
        <v>92</v>
      </c>
      <c r="I7" s="140" t="s">
        <v>93</v>
      </c>
      <c r="J7" s="140" t="s">
        <v>94</v>
      </c>
      <c r="K7" s="140" t="s">
        <v>95</v>
      </c>
      <c r="L7" s="140" t="s">
        <v>96</v>
      </c>
      <c r="M7" s="140" t="s">
        <v>9</v>
      </c>
    </row>
    <row r="8" spans="1:13" ht="75" customHeight="1">
      <c r="A8" s="139">
        <v>1</v>
      </c>
      <c r="B8" s="227" t="s">
        <v>104</v>
      </c>
      <c r="C8" s="228"/>
      <c r="D8" s="143" t="s">
        <v>24</v>
      </c>
      <c r="E8" s="144" t="s">
        <v>0</v>
      </c>
      <c r="F8" s="163">
        <v>2.8</v>
      </c>
      <c r="G8" s="164">
        <v>0</v>
      </c>
      <c r="H8" s="164">
        <v>0</v>
      </c>
      <c r="I8" s="163">
        <v>0.2</v>
      </c>
      <c r="J8" s="163">
        <v>0.7</v>
      </c>
      <c r="K8" s="164">
        <v>0</v>
      </c>
      <c r="L8" s="164">
        <f>SUM(F8:K8)</f>
        <v>3.7</v>
      </c>
      <c r="M8" s="139"/>
    </row>
    <row r="9" spans="1:13" ht="75" customHeight="1">
      <c r="A9" s="139">
        <v>2</v>
      </c>
      <c r="B9" s="227" t="s">
        <v>97</v>
      </c>
      <c r="C9" s="228"/>
      <c r="D9" s="141" t="s">
        <v>28</v>
      </c>
      <c r="E9" s="144" t="s">
        <v>4</v>
      </c>
      <c r="F9" s="163">
        <v>1.6</v>
      </c>
      <c r="G9" s="164">
        <v>0</v>
      </c>
      <c r="H9" s="164">
        <v>0</v>
      </c>
      <c r="I9" s="163">
        <v>0.4</v>
      </c>
      <c r="J9" s="163">
        <v>0.5</v>
      </c>
      <c r="K9" s="164">
        <v>0</v>
      </c>
      <c r="L9" s="164">
        <f aca="true" t="shared" si="0" ref="L9:L15">SUM(F9:K9)</f>
        <v>2.5</v>
      </c>
      <c r="M9" s="139"/>
    </row>
    <row r="10" spans="1:13" ht="75" customHeight="1">
      <c r="A10" s="139">
        <v>3</v>
      </c>
      <c r="B10" s="226" t="s">
        <v>98</v>
      </c>
      <c r="C10" s="226"/>
      <c r="D10" s="143" t="s">
        <v>51</v>
      </c>
      <c r="E10" s="144" t="s">
        <v>4</v>
      </c>
      <c r="F10" s="163">
        <v>1.6</v>
      </c>
      <c r="G10" s="164">
        <v>0</v>
      </c>
      <c r="H10" s="164">
        <v>0</v>
      </c>
      <c r="I10" s="163">
        <v>0.2</v>
      </c>
      <c r="J10" s="163">
        <v>0.5</v>
      </c>
      <c r="K10" s="164">
        <v>0.05</v>
      </c>
      <c r="L10" s="164">
        <f t="shared" si="0"/>
        <v>2.3499999999999996</v>
      </c>
      <c r="M10" s="139"/>
    </row>
    <row r="11" spans="1:13" ht="75" customHeight="1">
      <c r="A11" s="139">
        <v>4</v>
      </c>
      <c r="B11" s="226" t="s">
        <v>129</v>
      </c>
      <c r="C11" s="226"/>
      <c r="D11" s="143" t="s">
        <v>24</v>
      </c>
      <c r="E11" s="144" t="s">
        <v>0</v>
      </c>
      <c r="F11" s="163">
        <v>2.3</v>
      </c>
      <c r="G11" s="164">
        <v>0</v>
      </c>
      <c r="H11" s="164">
        <v>0</v>
      </c>
      <c r="I11" s="163">
        <v>0.7</v>
      </c>
      <c r="J11" s="163">
        <v>1.3</v>
      </c>
      <c r="K11" s="164">
        <v>0.05</v>
      </c>
      <c r="L11" s="164">
        <f t="shared" si="0"/>
        <v>4.35</v>
      </c>
      <c r="M11" s="139"/>
    </row>
    <row r="12" spans="1:13" ht="75" customHeight="1">
      <c r="A12" s="139">
        <v>5</v>
      </c>
      <c r="B12" s="226" t="s">
        <v>100</v>
      </c>
      <c r="C12" s="226"/>
      <c r="D12" s="143" t="s">
        <v>24</v>
      </c>
      <c r="E12" s="144" t="s">
        <v>0</v>
      </c>
      <c r="F12" s="163">
        <v>2.3</v>
      </c>
      <c r="G12" s="164">
        <v>0</v>
      </c>
      <c r="H12" s="164">
        <v>0</v>
      </c>
      <c r="I12" s="163">
        <v>0.5</v>
      </c>
      <c r="J12" s="163">
        <v>0.5</v>
      </c>
      <c r="K12" s="164">
        <v>0</v>
      </c>
      <c r="L12" s="164">
        <f t="shared" si="0"/>
        <v>3.3</v>
      </c>
      <c r="M12" s="139"/>
    </row>
    <row r="13" spans="1:13" ht="75" customHeight="1">
      <c r="A13" s="139">
        <v>6</v>
      </c>
      <c r="B13" s="226" t="s">
        <v>101</v>
      </c>
      <c r="C13" s="226"/>
      <c r="D13" s="141" t="s">
        <v>45</v>
      </c>
      <c r="E13" s="144" t="s">
        <v>0</v>
      </c>
      <c r="F13" s="163">
        <v>3</v>
      </c>
      <c r="G13" s="164">
        <v>0.2</v>
      </c>
      <c r="H13" s="164">
        <v>0</v>
      </c>
      <c r="I13" s="163">
        <v>0.4</v>
      </c>
      <c r="J13" s="163">
        <v>0.2</v>
      </c>
      <c r="K13" s="164">
        <v>0</v>
      </c>
      <c r="L13" s="164">
        <f t="shared" si="0"/>
        <v>3.8000000000000003</v>
      </c>
      <c r="M13" s="139"/>
    </row>
    <row r="14" spans="1:13" ht="75" customHeight="1">
      <c r="A14" s="139">
        <v>7</v>
      </c>
      <c r="B14" s="226" t="s">
        <v>102</v>
      </c>
      <c r="C14" s="226"/>
      <c r="D14" s="141" t="s">
        <v>52</v>
      </c>
      <c r="E14" s="144" t="s">
        <v>0</v>
      </c>
      <c r="F14" s="163">
        <v>2.7</v>
      </c>
      <c r="G14" s="164">
        <v>0.2</v>
      </c>
      <c r="H14" s="164">
        <v>0</v>
      </c>
      <c r="I14" s="163">
        <v>0.5</v>
      </c>
      <c r="J14" s="163">
        <v>0.8</v>
      </c>
      <c r="K14" s="164">
        <v>0</v>
      </c>
      <c r="L14" s="164">
        <f t="shared" si="0"/>
        <v>4.2</v>
      </c>
      <c r="M14" s="139"/>
    </row>
    <row r="15" spans="1:13" ht="75" customHeight="1">
      <c r="A15" s="145">
        <v>8</v>
      </c>
      <c r="B15" s="226" t="s">
        <v>103</v>
      </c>
      <c r="C15" s="226"/>
      <c r="D15" s="143" t="s">
        <v>59</v>
      </c>
      <c r="E15" s="144" t="s">
        <v>4</v>
      </c>
      <c r="F15" s="165">
        <v>1.9</v>
      </c>
      <c r="G15" s="166">
        <v>0.2</v>
      </c>
      <c r="H15" s="166">
        <v>0</v>
      </c>
      <c r="I15" s="165">
        <v>0.1</v>
      </c>
      <c r="J15" s="165">
        <v>0.2</v>
      </c>
      <c r="K15" s="164">
        <v>0</v>
      </c>
      <c r="L15" s="164">
        <f t="shared" si="0"/>
        <v>2.4000000000000004</v>
      </c>
      <c r="M15" s="145"/>
    </row>
  </sheetData>
  <sheetProtection/>
  <mergeCells count="14">
    <mergeCell ref="B14:C14"/>
    <mergeCell ref="B15:C15"/>
    <mergeCell ref="B8:C8"/>
    <mergeCell ref="B9:C9"/>
    <mergeCell ref="B10:C10"/>
    <mergeCell ref="B11:C11"/>
    <mergeCell ref="B12:C12"/>
    <mergeCell ref="B13:C13"/>
    <mergeCell ref="A1:M1"/>
    <mergeCell ref="A2:M2"/>
    <mergeCell ref="A3:M3"/>
    <mergeCell ref="A5:F5"/>
    <mergeCell ref="G5:I5"/>
    <mergeCell ref="B7:C7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АльпФед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АльпФед</dc:creator>
  <cp:keywords/>
  <dc:description/>
  <cp:lastModifiedBy>User</cp:lastModifiedBy>
  <cp:lastPrinted>2021-12-01T05:41:21Z</cp:lastPrinted>
  <dcterms:created xsi:type="dcterms:W3CDTF">2011-04-13T10:05:20Z</dcterms:created>
  <dcterms:modified xsi:type="dcterms:W3CDTF">2021-12-01T05:50:47Z</dcterms:modified>
  <cp:category/>
  <cp:version/>
  <cp:contentType/>
  <cp:contentStatus/>
</cp:coreProperties>
</file>